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defaultThemeVersion="124226"/>
  <mc:AlternateContent xmlns:mc="http://schemas.openxmlformats.org/markup-compatibility/2006">
    <mc:Choice Requires="x15">
      <x15ac:absPath xmlns:x15ac="http://schemas.microsoft.com/office/spreadsheetml/2010/11/ac" url="D:\Aplics\CONTABILIDAD\ESTADOS FINANCIEROS\2023\12 DICIEMBRE\ESTADOS FINANCIEROS\DISCO DICIEMBRE 2023\Cuenta publica\EXCEL\"/>
    </mc:Choice>
  </mc:AlternateContent>
  <xr:revisionPtr revIDLastSave="0" documentId="13_ncr:1_{026C50EB-7B94-4252-8B98-01F79042678A}" xr6:coauthVersionLast="36" xr6:coauthVersionMax="36" xr10:uidLastSave="{00000000-0000-0000-0000-000000000000}"/>
  <bookViews>
    <workbookView xWindow="-120" yWindow="-120" windowWidth="19440" windowHeight="10440" xr2:uid="{00000000-000D-0000-FFFF-FFFF00000000}"/>
  </bookViews>
  <sheets>
    <sheet name="Plantilla Notas" sheetId="1" r:id="rId1"/>
    <sheet name="Formulario Notas" sheetId="2" r:id="rId2"/>
  </sheets>
  <externalReferences>
    <externalReference r:id="rId3"/>
  </externalReferences>
  <definedNames>
    <definedName name="_xlnm.Print_Area" localSheetId="0">'Plantilla Notas'!$A$2:$R$966</definedName>
  </definedNames>
  <calcPr calcId="181029"/>
</workbook>
</file>

<file path=xl/calcChain.xml><?xml version="1.0" encoding="utf-8"?>
<calcChain xmlns="http://schemas.openxmlformats.org/spreadsheetml/2006/main">
  <c r="O902" i="1" l="1"/>
  <c r="L253" i="1"/>
  <c r="I253" i="1"/>
  <c r="L252" i="1"/>
  <c r="I252" i="1"/>
  <c r="L251" i="1"/>
  <c r="I251" i="1"/>
  <c r="U274" i="1" l="1"/>
  <c r="S274" i="1" s="1"/>
  <c r="U273" i="1"/>
  <c r="S273" i="1" s="1"/>
  <c r="U272" i="1"/>
  <c r="S272" i="1" s="1"/>
  <c r="L274" i="1"/>
  <c r="I274" i="1"/>
  <c r="L273" i="1"/>
  <c r="I273" i="1"/>
  <c r="L272" i="1"/>
  <c r="I272" i="1"/>
  <c r="J263" i="1"/>
  <c r="J256" i="1"/>
  <c r="U250" i="1"/>
  <c r="S250" i="1" s="1"/>
  <c r="L250" i="1"/>
  <c r="I250" i="1"/>
  <c r="J265" i="1" l="1"/>
  <c r="J261" i="1"/>
  <c r="J257" i="1"/>
  <c r="J249" i="1"/>
  <c r="J247" i="1"/>
  <c r="J244" i="1"/>
  <c r="J240" i="1"/>
  <c r="J236" i="1"/>
  <c r="J234" i="1"/>
  <c r="J262" i="1" l="1"/>
  <c r="J258" i="1"/>
  <c r="G236" i="1"/>
  <c r="J242" i="1"/>
  <c r="J238" i="1"/>
  <c r="J264" i="1" l="1"/>
  <c r="E261" i="1"/>
  <c r="G243" i="1"/>
  <c r="J241" i="1"/>
  <c r="J239" i="1"/>
  <c r="J232" i="1"/>
  <c r="J229" i="1" l="1"/>
  <c r="U229" i="1" s="1"/>
  <c r="T229" i="1"/>
  <c r="J228" i="1"/>
  <c r="U228" i="1" s="1"/>
  <c r="S228" i="1" s="1"/>
  <c r="J227" i="1"/>
  <c r="U227" i="1" s="1"/>
  <c r="S227" i="1" s="1"/>
  <c r="U230" i="1"/>
  <c r="S230" i="1" s="1"/>
  <c r="U231" i="1"/>
  <c r="S231" i="1" s="1"/>
  <c r="U232" i="1"/>
  <c r="S232" i="1" s="1"/>
  <c r="U233" i="1"/>
  <c r="S233" i="1" s="1"/>
  <c r="U234" i="1"/>
  <c r="S234" i="1" s="1"/>
  <c r="U235" i="1"/>
  <c r="S235" i="1" s="1"/>
  <c r="U236" i="1"/>
  <c r="S236" i="1" s="1"/>
  <c r="U237" i="1"/>
  <c r="S237" i="1" s="1"/>
  <c r="U238" i="1"/>
  <c r="S238" i="1" s="1"/>
  <c r="U239" i="1"/>
  <c r="S239" i="1" s="1"/>
  <c r="U240" i="1"/>
  <c r="S240" i="1" s="1"/>
  <c r="U241" i="1"/>
  <c r="S241" i="1" s="1"/>
  <c r="U242" i="1"/>
  <c r="S242" i="1" s="1"/>
  <c r="U243" i="1"/>
  <c r="S243" i="1" s="1"/>
  <c r="U244" i="1"/>
  <c r="S244" i="1" s="1"/>
  <c r="U245" i="1"/>
  <c r="S245" i="1" s="1"/>
  <c r="U246" i="1"/>
  <c r="S246" i="1" s="1"/>
  <c r="U247" i="1"/>
  <c r="S247" i="1" s="1"/>
  <c r="U248" i="1"/>
  <c r="S248" i="1" s="1"/>
  <c r="U249" i="1"/>
  <c r="S249" i="1" s="1"/>
  <c r="U254" i="1"/>
  <c r="S254" i="1" s="1"/>
  <c r="U255" i="1"/>
  <c r="S255" i="1" s="1"/>
  <c r="U256" i="1"/>
  <c r="S256" i="1" s="1"/>
  <c r="U257" i="1"/>
  <c r="S257" i="1" s="1"/>
  <c r="U258" i="1"/>
  <c r="S258" i="1" s="1"/>
  <c r="U259" i="1"/>
  <c r="S259" i="1" s="1"/>
  <c r="U261" i="1"/>
  <c r="S261" i="1" s="1"/>
  <c r="U262" i="1"/>
  <c r="S262" i="1" s="1"/>
  <c r="U263" i="1"/>
  <c r="S263" i="1" s="1"/>
  <c r="U264" i="1"/>
  <c r="S264" i="1" s="1"/>
  <c r="U265" i="1"/>
  <c r="S265" i="1" s="1"/>
  <c r="U266" i="1"/>
  <c r="S266" i="1" s="1"/>
  <c r="U267" i="1"/>
  <c r="S267" i="1" s="1"/>
  <c r="U268" i="1"/>
  <c r="S268" i="1" s="1"/>
  <c r="U269" i="1"/>
  <c r="S269" i="1" s="1"/>
  <c r="U270" i="1"/>
  <c r="S270" i="1" s="1"/>
  <c r="U271" i="1"/>
  <c r="S271" i="1" s="1"/>
  <c r="U278" i="1"/>
  <c r="S278" i="1" s="1"/>
  <c r="P260" i="1"/>
  <c r="S229" i="1" l="1"/>
  <c r="P259" i="1"/>
  <c r="L270" i="1" l="1"/>
  <c r="I270" i="1"/>
  <c r="L269" i="1"/>
  <c r="I269" i="1"/>
  <c r="L268" i="1"/>
  <c r="I268" i="1"/>
  <c r="L267" i="1"/>
  <c r="I267" i="1"/>
  <c r="L256" i="1" l="1"/>
  <c r="L257" i="1"/>
  <c r="L258" i="1"/>
  <c r="L259" i="1"/>
  <c r="L260" i="1"/>
  <c r="L261" i="1"/>
  <c r="L262" i="1"/>
  <c r="L263" i="1"/>
  <c r="L264" i="1"/>
  <c r="L265" i="1"/>
  <c r="L266" i="1"/>
  <c r="L271" i="1"/>
  <c r="L255" i="1"/>
  <c r="L227" i="1"/>
  <c r="L228" i="1"/>
  <c r="L229" i="1"/>
  <c r="L230" i="1"/>
  <c r="L231" i="1"/>
  <c r="L232" i="1"/>
  <c r="L233" i="1"/>
  <c r="L234" i="1"/>
  <c r="L235" i="1"/>
  <c r="L236" i="1"/>
  <c r="L237" i="1"/>
  <c r="L238" i="1"/>
  <c r="L239" i="1"/>
  <c r="L240" i="1"/>
  <c r="L241" i="1"/>
  <c r="L242" i="1"/>
  <c r="L243" i="1"/>
  <c r="L244" i="1"/>
  <c r="L245" i="1"/>
  <c r="L246" i="1"/>
  <c r="L247" i="1"/>
  <c r="L248" i="1"/>
  <c r="L249" i="1"/>
  <c r="I249" i="1"/>
  <c r="I248" i="1"/>
  <c r="I247" i="1"/>
  <c r="I246" i="1"/>
  <c r="I245" i="1"/>
  <c r="J226" i="1" l="1"/>
  <c r="P226" i="1" s="1"/>
  <c r="I226" i="1"/>
  <c r="L226" i="1" l="1"/>
  <c r="I243" i="1"/>
  <c r="I244" i="1"/>
  <c r="I266" i="1" l="1"/>
  <c r="R279" i="1" l="1"/>
  <c r="N279" i="1"/>
  <c r="J279" i="1"/>
  <c r="G279" i="1"/>
  <c r="E279" i="1"/>
  <c r="I256" i="1" l="1"/>
  <c r="I257" i="1"/>
  <c r="I258" i="1"/>
  <c r="I259" i="1"/>
  <c r="I260" i="1"/>
  <c r="I261" i="1"/>
  <c r="I262" i="1"/>
  <c r="I263" i="1"/>
  <c r="I264" i="1"/>
  <c r="I265" i="1"/>
  <c r="I255" i="1"/>
  <c r="I227" i="1"/>
  <c r="I228" i="1"/>
  <c r="I229" i="1"/>
  <c r="I230" i="1"/>
  <c r="I231" i="1"/>
  <c r="I232" i="1"/>
  <c r="I233" i="1"/>
  <c r="I234" i="1"/>
  <c r="I235" i="1"/>
  <c r="I236" i="1"/>
  <c r="I237" i="1"/>
  <c r="I238" i="1"/>
  <c r="I239" i="1"/>
  <c r="I240" i="1"/>
  <c r="I241" i="1"/>
  <c r="I242" i="1"/>
  <c r="I271" i="1"/>
  <c r="I279" i="1" l="1"/>
  <c r="L279" i="1" l="1"/>
  <c r="P279" i="1"/>
  <c r="M600" i="1"/>
  <c r="J600" i="1"/>
  <c r="R890" i="1"/>
  <c r="R891" i="1"/>
  <c r="R892" i="1"/>
  <c r="R893" i="1"/>
  <c r="R894" i="1"/>
  <c r="R895" i="1"/>
  <c r="R896" i="1"/>
  <c r="R897" i="1"/>
  <c r="R898" i="1"/>
  <c r="R899" i="1"/>
  <c r="R900" i="1"/>
  <c r="R901" i="1"/>
  <c r="I902" i="1"/>
  <c r="K902" i="1"/>
  <c r="M902" i="1"/>
  <c r="G902" i="1"/>
  <c r="E902" i="1"/>
  <c r="M610" i="1" l="1"/>
  <c r="J610" i="1"/>
  <c r="M601" i="1"/>
  <c r="J601" i="1"/>
  <c r="N201" i="1" l="1"/>
  <c r="K201" i="1"/>
  <c r="N517" i="1"/>
  <c r="N515" i="1"/>
  <c r="N513" i="1"/>
  <c r="L471" i="1"/>
  <c r="L467" i="1"/>
  <c r="L445" i="1"/>
  <c r="L438" i="1"/>
  <c r="L434" i="1"/>
  <c r="L430" i="1"/>
  <c r="L457" i="1"/>
  <c r="L426" i="1"/>
  <c r="L419" i="1"/>
  <c r="L415" i="1"/>
  <c r="L404" i="1"/>
  <c r="L400" i="1"/>
  <c r="L394" i="1"/>
  <c r="L388" i="1"/>
  <c r="L344" i="1"/>
  <c r="L335" i="1"/>
  <c r="L331" i="1"/>
  <c r="L327" i="1"/>
  <c r="R889" i="1" l="1"/>
  <c r="R902" i="1" s="1"/>
  <c r="L322" i="1"/>
  <c r="N305" i="1"/>
  <c r="K305" i="1"/>
  <c r="L317" i="1"/>
  <c r="L295" i="1"/>
  <c r="N286" i="1"/>
  <c r="K286" i="1"/>
  <c r="L221" i="1"/>
  <c r="N215" i="1"/>
  <c r="K215" i="1"/>
  <c r="N184" i="1"/>
  <c r="O173" i="1"/>
  <c r="L154" i="1"/>
  <c r="N147" i="1"/>
  <c r="K147" i="1"/>
  <c r="L137" i="1"/>
  <c r="L130" i="1"/>
  <c r="N120" i="1"/>
  <c r="K120" i="1"/>
  <c r="N76" i="1"/>
  <c r="K76" i="1"/>
  <c r="L106" i="1" l="1"/>
  <c r="L85" i="1" l="1"/>
  <c r="L96" i="1"/>
  <c r="L56" i="1"/>
  <c r="L37" i="1"/>
  <c r="L532" i="1"/>
  <c r="N500" i="1"/>
  <c r="N498" i="1"/>
  <c r="N496" i="1"/>
  <c r="N494" i="1"/>
  <c r="N492" i="1"/>
  <c r="N490" i="1"/>
  <c r="N487" i="1"/>
  <c r="N485" i="1"/>
  <c r="O563" i="1" l="1"/>
  <c r="O565" i="1"/>
  <c r="O566" i="1"/>
  <c r="O560" i="1"/>
  <c r="O561" i="1"/>
  <c r="O562" i="1"/>
  <c r="O564" i="1"/>
  <c r="O558" i="1"/>
  <c r="O557" i="1"/>
  <c r="O556" i="1"/>
  <c r="O555" i="1"/>
  <c r="O549" i="1"/>
  <c r="O545" i="1"/>
  <c r="O548" i="1"/>
  <c r="O544" i="1"/>
  <c r="O547" i="1"/>
  <c r="O546" i="1"/>
  <c r="O559" i="1"/>
  <c r="O551" i="1"/>
  <c r="O554" i="1"/>
  <c r="O550" i="1"/>
  <c r="O553" i="1"/>
  <c r="O552" i="1"/>
  <c r="O543" i="1"/>
  <c r="O542" i="1"/>
  <c r="O541" i="1"/>
  <c r="O540" i="1"/>
  <c r="O539" i="1"/>
  <c r="O538" i="1"/>
  <c r="J592" i="1" l="1"/>
  <c r="M592" i="1"/>
  <c r="M655" i="1" l="1"/>
  <c r="N375" i="1"/>
  <c r="N367" i="1"/>
  <c r="M351" i="1"/>
  <c r="J351" i="1"/>
  <c r="N189" i="1"/>
  <c r="K189" i="1"/>
  <c r="N187" i="1"/>
  <c r="K187" i="1"/>
  <c r="K184" i="1"/>
  <c r="L173" i="1"/>
  <c r="L65" i="1"/>
  <c r="N28" i="1"/>
  <c r="K28" i="1"/>
  <c r="N190" i="1" l="1"/>
  <c r="K190" i="1"/>
</calcChain>
</file>

<file path=xl/sharedStrings.xml><?xml version="1.0" encoding="utf-8"?>
<sst xmlns="http://schemas.openxmlformats.org/spreadsheetml/2006/main" count="1011" uniqueCount="760">
  <si>
    <t>Activo</t>
  </si>
  <si>
    <t>a) NOTAS DE DESGLOSE</t>
  </si>
  <si>
    <t>Ingresos de Gestión</t>
  </si>
  <si>
    <t xml:space="preserve">Avales y garantías </t>
  </si>
  <si>
    <t>Juicios</t>
  </si>
  <si>
    <t>Bienes concesionados o en comodato</t>
  </si>
  <si>
    <t xml:space="preserve">Cuentas de ingresos </t>
  </si>
  <si>
    <t>Cuentas de egresos</t>
  </si>
  <si>
    <t>Los  Estados  Financieros  de  los  entes  públicos,  proveen  de  información  financiera  a  los  principales usuarios de la misma, al Congreso y a los ciudadanos.</t>
  </si>
  <si>
    <t>Notas de desglose;</t>
  </si>
  <si>
    <t xml:space="preserve">a)   </t>
  </si>
  <si>
    <t xml:space="preserve">b)     </t>
  </si>
  <si>
    <t>Notas de memoria (cuentas de orden), y</t>
  </si>
  <si>
    <t xml:space="preserve">c)     </t>
  </si>
  <si>
    <t>Notas de gestión administrativa.</t>
  </si>
  <si>
    <t>NOTAS AL ESTADO DE SITUACIÓN FINANCIERA</t>
  </si>
  <si>
    <t>Efectivo y Equivalentes</t>
  </si>
  <si>
    <t>Derechos a recibir Efectivo y Equivalentes y Bienes o Servicios a Recibir</t>
  </si>
  <si>
    <t>Bienes Disponibles para su Transformación o Consumo (inventarios)</t>
  </si>
  <si>
    <t>Inversiones Financieras</t>
  </si>
  <si>
    <t>Bienes Muebles, Inmuebles e Intangibles</t>
  </si>
  <si>
    <t>Estimaciones y Deterioros</t>
  </si>
  <si>
    <t>Otros Activos</t>
  </si>
  <si>
    <t>Gastos y Otras Pérdidas:</t>
  </si>
  <si>
    <t>Efectivo y equivalentes</t>
  </si>
  <si>
    <t>Depreciación</t>
  </si>
  <si>
    <t>Amortización</t>
  </si>
  <si>
    <t>Incrementos en las provisiones</t>
  </si>
  <si>
    <t>Incremento en cuentas por cobrar</t>
  </si>
  <si>
    <t>b) NOTAS DE MEMORIA (CUENTAS DE ORDEN)</t>
  </si>
  <si>
    <t>Las cuentas que se manejan para efectos de estas Notas son las siguientes:</t>
  </si>
  <si>
    <t>Cuentas de Orden Contables y Presupuestarias:</t>
  </si>
  <si>
    <t>Contables:</t>
  </si>
  <si>
    <t>Valores</t>
  </si>
  <si>
    <t xml:space="preserve">Emisión de obligaciones </t>
  </si>
  <si>
    <t xml:space="preserve">Contratos para Inversión Mediante Proyectos para Prestación de Servicios (PPS) y Similares </t>
  </si>
  <si>
    <r>
      <rPr>
        <i/>
        <sz val="9"/>
        <rFont val="Arial"/>
        <family val="2"/>
      </rPr>
      <t xml:space="preserve">Presupuestarias: </t>
    </r>
    <r>
      <rPr>
        <sz val="9"/>
        <rFont val="Arial"/>
        <family val="2"/>
      </rPr>
      <t/>
    </r>
  </si>
  <si>
    <t>c) NOTAS DE GESTIÓN ADMINISTRATIVA</t>
  </si>
  <si>
    <t>Se informará sobre:</t>
  </si>
  <si>
    <t>-     Revelar las nuevas políticas de reconocimiento;</t>
  </si>
  <si>
    <t>-     Su plan de implementación;</t>
  </si>
  <si>
    <t>Lo anterior, por cada tipo de moneda extranjera que se encuentre en los rubros de activo y pasivo.</t>
  </si>
  <si>
    <t>Debe mostrar la siguiente información:</t>
  </si>
  <si>
    <t>Se deberá informar:</t>
  </si>
  <si>
    <t>Se informará de:</t>
  </si>
  <si>
    <r>
      <t xml:space="preserve">I)     </t>
    </r>
    <r>
      <rPr>
        <b/>
        <sz val="7"/>
        <rFont val="Times New Roman"/>
        <family val="1"/>
      </rPr>
      <t/>
    </r>
  </si>
  <si>
    <r>
      <rPr>
        <sz val="9"/>
        <rFont val="Arial"/>
        <family val="2"/>
      </rPr>
      <t>Incremento en inversiones producido por revaluación</t>
    </r>
  </si>
  <si>
    <t>Se informará de las inversiones financieras, los saldos de las participaciones y aportaciones de capital.</t>
  </si>
  <si>
    <t xml:space="preserve">III)   </t>
  </si>
  <si>
    <t>NOTAS AL ESTADO DE VARIACIÓN EN LA HACIENDA PÚBLICA</t>
  </si>
  <si>
    <t>Se informará de manera agrupada, acerca de las modificaciones al patrimonio contribuido por tipo, naturaleza y monto.</t>
  </si>
  <si>
    <t>Se informará de manera agrupada, acerca del monto y procedencia de los recursos que modifican al patrimonio generado.</t>
  </si>
  <si>
    <r>
      <t xml:space="preserve">II)    </t>
    </r>
    <r>
      <rPr>
        <b/>
        <sz val="7"/>
        <rFont val="Times New Roman"/>
        <family val="1"/>
      </rPr>
      <t/>
    </r>
  </si>
  <si>
    <t>NOTAS AL ESTADO DE ACTIVIDADES</t>
  </si>
  <si>
    <t xml:space="preserve">IV)   </t>
  </si>
  <si>
    <t>NOTAS AL ESTADO DE FLUJOS DE EFECTIVO</t>
  </si>
  <si>
    <t xml:space="preserve">V) </t>
  </si>
  <si>
    <t>CONCILIACIÓN ENTRE LOS INGRESOS PRESUPUESTARIOS Y CONTABLES, ASÍ COMO ENTRE LOS EGRESOS PRESUPUESTARIOS Y LOS GASTOS CONTABLES</t>
  </si>
  <si>
    <t>Se informará acerca de los fondos con afectación específica, el tipo y monto de los mismos; de las inversiones financieras se revelará su tipo y monto, su clasificación en corto y largo plazo separando aquéllas que su vencimiento sea menor a 3 meses.</t>
  </si>
  <si>
    <t>Por tipo de contribución se informará el monto que se encuentre pendiente de cobro y por recuperar de hasta cinco ejercicios anteriores, asimismo se deberán considerar los montos sujetos a algún tipo de juicio con una antigüedad mayor a la señalada y la factibilidad de cobro.</t>
  </si>
  <si>
    <t>Se elaborará, de manera agrupada, los derechos a recibir efectivo y equivalentes, y bienes o servicios a recibir, (excepto cuentas por cobrar de contribuciones o fideicomisos que se encuentran dentro de inversiones financieras, participaciones y aportaciones de capital) en una desagregación por su vencimiento en días a 90, 180, menor o igual a 365 y mayor a 365. Adicionalmente, se informará de las características cualitativas relevantes que le afecten a estas cuentas.</t>
  </si>
  <si>
    <t>Se clasificarán como bienes disponibles para su transformación aquéllos que se encuentren dentro de la cuenta Inventarios. Esta nota aplica para aquellos entes públicos que realicen algún proceso de transformación y/o elaboración de bienes.</t>
  </si>
  <si>
    <t>En la nota se informará del sistema de costeo y método de valuación aplicados a los inventarios, así como la conveniencia de su aplicación dada la naturaleza de los mismos. Adicionalmente, se revelará el impacto en la información financiera por cambios en el método o sistema.</t>
  </si>
  <si>
    <t>De la cuenta Almacén se informará acerca del método de valuación, así como la conveniencia de su aplicación. Adicionalmente, se revelará el impacto en la información financiera por cambios en el método.</t>
  </si>
  <si>
    <t>De la cuenta Inversiones financieras, que considera los fideicomisos, se informará de éstos los recursos asignados por tipo y monto, y características significativas que tengan o puedan tener alguna incidencia en las mismas.</t>
  </si>
  <si>
    <t>Se informará de manera agrupada por cuenta, los rubros de Bienes Muebles e Inmuebles, el monto de la depreciación del ejercicio y la acumulada, el método de depreciación, tasas aplicadas y los criterios de aplicación de los mismos. Asimismo, se informará de las características significativas del estado en que se encuentren los activos.</t>
  </si>
  <si>
    <t>Se informará de manera agrupada por cuenta, los rubros de activos intangibles y diferidos, su monto y naturaleza, amortización del ejercicio, amortización acumulada, tasa y método aplicados.</t>
  </si>
  <si>
    <t>Se informarán los criterios utilizados para la determinación de las estimaciones; por ejemplo: estimación de cuentas incobrables, estimación de inventarios, deterioro de activos biológicos y cualquier otra que aplique.</t>
  </si>
  <si>
    <t>De las cuentas de otros activos se informará por tipo circulante o no circulante, los montos totales asociados y sus características cualitativas significativas que les impacten financieramente.</t>
  </si>
  <si>
    <t>Se elaborará una relación de las cuentas y documentos por pagar en una desagregación por su vencimiento en días a 90, 180, menor o igual a 365 y mayor a 365. Asimismo, se informará sobre la factibilidad del pago de dichos pasivos.</t>
  </si>
  <si>
    <t>Se informará de manera agrupada los recursos localizados en Fondos de Bienes de Terceros en Administración y/o en Garantía a corto y largo plazo, así como la naturaleza de dichos recursos y sus características cualitativas significativas que les afecten o pudieran afectarles financieramente.</t>
  </si>
  <si>
    <t>Se informará de las cuentas de los pasivos diferidos y otros, su tipo, monto y naturaleza, así como las características significativas que les impacten o pudieran impactarles financieramente.</t>
  </si>
  <si>
    <t>Explicar aquellas cuentas de gastos de funcionamiento, transferencias, subsidios y otras ayudas, participaciones y aportaciones, otros gastos y pérdidas extraordinarias, así como los ingresos y gastos extraordinarios, que en lo individual representen el 10% o más del total de los gastos.</t>
  </si>
  <si>
    <t>Los valores en custodia de instrumentos prestados a formadores de mercado e instrumentos de crédito recibidos en garantía de los formadores de mercado u otros.</t>
  </si>
  <si>
    <t>Por tipo de emisión de instrumento: monto, tasa y vencimiento.</t>
  </si>
  <si>
    <t>2.</t>
  </si>
  <si>
    <t>1.</t>
  </si>
  <si>
    <t>Los contratos firmados de construcciones por tipo de contrato.</t>
  </si>
  <si>
    <t>3.</t>
  </si>
  <si>
    <t>11.</t>
  </si>
  <si>
    <t>10.</t>
  </si>
  <si>
    <t>9.</t>
  </si>
  <si>
    <t>8.</t>
  </si>
  <si>
    <t>7.</t>
  </si>
  <si>
    <t>6.</t>
  </si>
  <si>
    <t>5.</t>
  </si>
  <si>
    <t>4.</t>
  </si>
  <si>
    <t xml:space="preserve"> Introducción</t>
  </si>
  <si>
    <t xml:space="preserve">2.     </t>
  </si>
  <si>
    <t>Panorama Económico y Financiero</t>
  </si>
  <si>
    <t xml:space="preserve">3.     </t>
  </si>
  <si>
    <t>Autorización e Historia</t>
  </si>
  <si>
    <t>Fecha de creación del ente.</t>
  </si>
  <si>
    <t xml:space="preserve">b)   </t>
  </si>
  <si>
    <t>Principales cambios en su estructura.</t>
  </si>
  <si>
    <t xml:space="preserve">4.     </t>
  </si>
  <si>
    <t>Organización y Objeto Social</t>
  </si>
  <si>
    <t>Objeto social.</t>
  </si>
  <si>
    <t>Principal actividad.</t>
  </si>
  <si>
    <t xml:space="preserve">c)    </t>
  </si>
  <si>
    <t>Ejercicio fiscal.</t>
  </si>
  <si>
    <t xml:space="preserve">d)   </t>
  </si>
  <si>
    <t>Régimen jurídico.</t>
  </si>
  <si>
    <t xml:space="preserve">e)   </t>
  </si>
  <si>
    <t>Consideraciones fiscales del ente: revelar el tipo de contribuciones que esté obligado a pagar o retener.</t>
  </si>
  <si>
    <t xml:space="preserve">f)    </t>
  </si>
  <si>
    <t>Estructura organizacional básica.</t>
  </si>
  <si>
    <t xml:space="preserve">g)   </t>
  </si>
  <si>
    <t>Fideicomisos, mandatos y análogos de los cuales es fideicomitente o fideicomisario.</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</si>
  <si>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</si>
  <si>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</si>
  <si>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</si>
  <si>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</si>
  <si>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Para las entidades que por primera vez estén implementando la base devengado de acuerdo a la Ley de Contabilidad, deberán:</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</si>
  <si>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</si>
  <si>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</si>
  <si>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Postulados básicos.</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</si>
  <si>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</si>
  <si>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</si>
  <si>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</si>
  <si>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</si>
  <si>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</si>
  <si>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</si>
  <si>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</si>
  <si>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</si>
  <si>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</si>
  <si>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</si>
  <si>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</si>
  <si>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</si>
  <si>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</si>
  <si>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</si>
  <si>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</si>
  <si>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</si>
  <si>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</si>
  <si>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Posición en Moneda Extranjera y Protección por Riesgo Cambiario</t>
  </si>
  <si>
    <t>Activos en moneda extranjera.</t>
  </si>
  <si>
    <t>Pasivos en moneda extranjera.</t>
  </si>
  <si>
    <t>Posición en moneda extranjera.</t>
  </si>
  <si>
    <t>Tipo de cambio.</t>
  </si>
  <si>
    <t>Equivalente en moneda nacional.</t>
  </si>
  <si>
    <t xml:space="preserve">8. </t>
  </si>
  <si>
    <t>Reporte Analítico del Activo</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</si>
  <si>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</si>
  <si>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</si>
  <si>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</si>
  <si>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</si>
  <si>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</si>
  <si>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</si>
  <si>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</si>
  <si>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</si>
  <si>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</si>
  <si>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</si>
  <si>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</si>
  <si>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</si>
  <si>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</si>
  <si>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</si>
  <si>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9.     </t>
  </si>
  <si>
    <t>Fideicomisos, Mandatos y Análogos</t>
  </si>
  <si>
    <t xml:space="preserve">10.   </t>
  </si>
  <si>
    <t>Reporte de la Recaudación</t>
  </si>
  <si>
    <t xml:space="preserve">11.   </t>
  </si>
  <si>
    <t>Información sobre la Deuda y el Reporte Analítico de la Deuda</t>
  </si>
  <si>
    <t xml:space="preserve">12. </t>
  </si>
  <si>
    <t>Calificaciones otorgadas</t>
  </si>
  <si>
    <t xml:space="preserve">13.   </t>
  </si>
  <si>
    <t>Proceso de Mejora</t>
  </si>
  <si>
    <t xml:space="preserve">14.   </t>
  </si>
  <si>
    <t>Información por Segmentos</t>
  </si>
  <si>
    <t xml:space="preserve">15.   </t>
  </si>
  <si>
    <t>Eventos Posteriores al Cierre</t>
  </si>
  <si>
    <t xml:space="preserve">16.   </t>
  </si>
  <si>
    <t>Partes Relacionadas</t>
  </si>
  <si>
    <t xml:space="preserve">17.   </t>
  </si>
  <si>
    <t>Responsabilidad Sobre la Presentación Razonable de la Información Contable</t>
  </si>
  <si>
    <t>Por ramo administrativo que los reporta.</t>
  </si>
  <si>
    <t>Enlistar los de mayor monto de disponibilidad, relacionando aquéllos que conforman el 80% de las disponibilidades.</t>
  </si>
  <si>
    <t>Análisis del comportamiento de la recaudación correspondiente al ente público o cualquier tipo de ingreso, de forma separada los ingresos locales de los federales.</t>
  </si>
  <si>
    <t>Proyección de la recaudación e ingresos en el mediano plazo.</t>
  </si>
  <si>
    <t>Utilizar al menos los siguientes indicadores: deuda respecto al PIB y deuda respecto a la recaudación tomando, como mínimo, un período igual o menor a 5 años.</t>
  </si>
  <si>
    <t>Información de manera agrupada por tipo de valor gubernamental o instrumento financiero en la que se consideren intereses, comisiones, tasa, perfil de vencimiento y otros gastos de la deuda.</t>
  </si>
  <si>
    <t>Principales Políticas de control interno.</t>
  </si>
  <si>
    <t>Medidas de desempeño financiero, metas y alcance.</t>
  </si>
  <si>
    <t>·</t>
  </si>
  <si>
    <t>A continuación se relacionan las cuentas que integran el rubro de efectivo y equivalentes:</t>
  </si>
  <si>
    <t>Concepto</t>
  </si>
  <si>
    <t>#NOMBRE(1112)</t>
  </si>
  <si>
    <t>Suma</t>
  </si>
  <si>
    <t>Bancos/Tesorería</t>
  </si>
  <si>
    <t>Banco</t>
  </si>
  <si>
    <t>Importe</t>
  </si>
  <si>
    <t>Inversiones Temporales</t>
  </si>
  <si>
    <r>
      <t xml:space="preserve">Representa el monto de efectivo disponible propiedad de </t>
    </r>
    <r>
      <rPr>
        <b/>
        <i/>
        <sz val="9"/>
        <color theme="1"/>
        <rFont val="Arial"/>
        <family val="2"/>
      </rPr>
      <t>ENTE/INSTITUTO</t>
    </r>
    <r>
      <rPr>
        <sz val="9"/>
        <color theme="1"/>
        <rFont val="Arial"/>
        <family val="2"/>
      </rPr>
      <t>, en instituciones bancarias, su importe se integra por:</t>
    </r>
  </si>
  <si>
    <r>
      <t xml:space="preserve">Representa el monto de efectivo invertido por </t>
    </r>
    <r>
      <rPr>
        <b/>
        <i/>
        <sz val="9"/>
        <color theme="1"/>
        <rFont val="Arial"/>
        <family val="2"/>
      </rPr>
      <t>ENTE/INSTITUTO</t>
    </r>
    <r>
      <rPr>
        <sz val="9"/>
        <color theme="1"/>
        <rFont val="Arial"/>
        <family val="2"/>
      </rPr>
      <t>, la cual se efectúa a plazos que van de inversión a la vista hasta 90 días, su importe se integra por:</t>
    </r>
  </si>
  <si>
    <t>Deudores Diversos por Cobrar a Corto Plazo</t>
  </si>
  <si>
    <t>Otros Derechos a recibir Efectivo y Equivalentes a Corto Plazo</t>
  </si>
  <si>
    <t>Representan los derechos de cobro originados en el desarrollo de las actividades del ente público, de los cuales se espera recibir una contraprestación representada en recursos, bienes o servicios; en un plazo menor o igual a doce meses, no incluidos en las cuentas anteriores,</t>
  </si>
  <si>
    <t>Bienes Inmuebles, Infraestructura y Construcciones en Proceso</t>
  </si>
  <si>
    <t>Se integra de la siguiente manera:</t>
  </si>
  <si>
    <t>Bienes Muebles, Intangibles y Depreciaciones</t>
  </si>
  <si>
    <t>Se integras de la siguiente manera:</t>
  </si>
  <si>
    <t>Activo Diferido</t>
  </si>
  <si>
    <t>Pasivo</t>
  </si>
  <si>
    <t>Suma de Pasivo</t>
  </si>
  <si>
    <t>Pasivo Circulante</t>
  </si>
  <si>
    <t>Destacan entre las principales partidas del Pasivo Circulante las siguientes:</t>
  </si>
  <si>
    <t>Pasivo No Circulante</t>
  </si>
  <si>
    <t>Destacan entre las principales partidas del Pasivo No Circulante las siguientes:</t>
  </si>
  <si>
    <t>Suma de Pasivos a Largo Plazo</t>
  </si>
  <si>
    <t>A su vez se presentan aquellos rubros que en forma individual representan el 8.0% o más del total de los gastos:</t>
  </si>
  <si>
    <t>En el periodo que se informa no hubo variaciones al Patrimonio Contribuido</t>
  </si>
  <si>
    <t>En el periodo que se informa el patrimonio generado, procede de la recepción de las aportaciones ordinarias tanto por las entidades federativas y la Secretaría de Hacienda y Crédito Público, así como por la recepción de aportaciones extraordinarias tanto de entidades federativas y municipios.</t>
  </si>
  <si>
    <r>
      <rPr>
        <i/>
        <sz val="8"/>
        <rFont val="Arial"/>
        <family val="2"/>
      </rPr>
      <t>-     Revelar los cambios en las políticas, la clasificación y medición de las mismas, así como su impacto en la información financiera, y</t>
    </r>
  </si>
  <si>
    <r>
      <rPr>
        <i/>
        <sz val="8"/>
        <rFont val="Arial"/>
        <family val="2"/>
      </rPr>
      <t>Adicionalmente, se informará sobre los métodos de protección de riesgo por variaciones en el tipo de cambio.</t>
    </r>
  </si>
  <si>
    <r>
      <rPr>
        <i/>
        <sz val="8"/>
        <rFont val="Arial"/>
        <family val="2"/>
      </rPr>
      <t>Informar,  tanto  del  ente  público  como  cualquier  transacción  realizada,  que  haya  sido  sujeta  a  una calificación crediticia.</t>
    </r>
  </si>
  <si>
    <t>Funciones de Catálogo</t>
  </si>
  <si>
    <t>Función</t>
  </si>
  <si>
    <t>Nombre</t>
  </si>
  <si>
    <t>Descripción</t>
  </si>
  <si>
    <t>Nomenclatura</t>
  </si>
  <si>
    <t>Ejemplo</t>
  </si>
  <si>
    <t>NOMBRE</t>
  </si>
  <si>
    <t>Nombre de la cuenta contable</t>
  </si>
  <si>
    <t xml:space="preserve">Obtiene el nombre  de la cuenta específicada. </t>
  </si>
  <si>
    <t>#NOMBRE(Cuenta)</t>
  </si>
  <si>
    <t>FECHA</t>
  </si>
  <si>
    <t>Fecha de corte</t>
  </si>
  <si>
    <t>Muestra en formato de título la fecha de corte indicada</t>
  </si>
  <si>
    <t>#FECHA()</t>
  </si>
  <si>
    <t>BANCO</t>
  </si>
  <si>
    <t>Nombre del banco</t>
  </si>
  <si>
    <t>Obtiene el banco al que pertence la cuenta especificada.</t>
  </si>
  <si>
    <t>#BANCO(Cuenta)</t>
  </si>
  <si>
    <t>#BANCO(1112-01-01)</t>
  </si>
  <si>
    <t>CUENTA</t>
  </si>
  <si>
    <t>Número de cuenta bancaria</t>
  </si>
  <si>
    <t>Obtiene el número de cuenta bancaria asociado a la cuenta contable.</t>
  </si>
  <si>
    <t>#CUENTA(Cuenta)</t>
  </si>
  <si>
    <t>#CUENTA(1112-01-01)</t>
  </si>
  <si>
    <t>TIPO</t>
  </si>
  <si>
    <t>Nombre de la cuenta bancaria</t>
  </si>
  <si>
    <t>Obtiene nombre y tipo de la cuenta bancaria especificada.</t>
  </si>
  <si>
    <t>#TIPO(Cuenta)</t>
  </si>
  <si>
    <t>#TIPO(1112-01-01)</t>
  </si>
  <si>
    <t xml:space="preserve">Funciones de Saldos </t>
  </si>
  <si>
    <t>SIE</t>
  </si>
  <si>
    <t xml:space="preserve">Saldo inicial del ejercicio </t>
  </si>
  <si>
    <t>Obtiene el saldo inicial del ejercicio de una cuenta determinada. (Parametros externos: Fecha Final)</t>
  </si>
  <si>
    <t>SIP</t>
  </si>
  <si>
    <t xml:space="preserve">Saldo inicial del periodo </t>
  </si>
  <si>
    <t>Obtiene el saldo inicial del periodo de una cuenta determinada. (Parametros externos: Fecha Final)</t>
  </si>
  <si>
    <t>SFP</t>
  </si>
  <si>
    <t xml:space="preserve">Saldo final del periodo </t>
  </si>
  <si>
    <t>Obtiene el saldo final del periodo de una cuenta determinada. (Parametros externos: Fecha Final)</t>
  </si>
  <si>
    <t>Funciones de Movimientos</t>
  </si>
  <si>
    <t>MC</t>
  </si>
  <si>
    <t>Movimientos de cargo</t>
  </si>
  <si>
    <t>Obtiene el importe total de movimientos de cargo de una cuenta, en un rango de fechas determinado. (Parametros externos: Fecha de Inicio, Fecha Final)</t>
  </si>
  <si>
    <t>MA</t>
  </si>
  <si>
    <t>Movimientos de abono</t>
  </si>
  <si>
    <t>Obtiene el importe total de movimientos de abono de una cuenta, en un rango de fechas determinado. (Parametros externos: Fecha de Inicio, Fecha Final)</t>
  </si>
  <si>
    <t>MN</t>
  </si>
  <si>
    <t>Movimiento neto</t>
  </si>
  <si>
    <t>Obtiene el movimiento neto de una cuenta en un rango de fechas determinado. En caso de cuentas deudoras se suman los cargos y se restan los abonos, en caso de cuentas acreedoras  la operación es inversa. (Parametros externos: Fecha de Inicio, Fecha Final)</t>
  </si>
  <si>
    <t>#MC(Cuenta, FechaInicio, FechaFin)</t>
  </si>
  <si>
    <t>#MA(Cuenta, FechaInicio, FechaFin)</t>
  </si>
  <si>
    <t>#MN(Cuenta, FechaInicio, FechaFin)</t>
  </si>
  <si>
    <t>#MC(1112-001,01-01-2017,31-01-2017)</t>
  </si>
  <si>
    <t>#MA(1112-001,01-01-2017,31-01-2017)</t>
  </si>
  <si>
    <t>#MN(1112-001,01-01-2017,27-01-2017)</t>
  </si>
  <si>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</si>
  <si>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</si>
  <si>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</si>
  <si>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Se informará sobre las principales condiciones económico- financieras bajo las cuales el ente público estuvo operando; y las cuales influyeron en la toma de decisiones de la administración; tanto a nivel local como federal.</t>
  </si>
  <si>
    <t>-     Presentar los últimos estados financieros con la normatividad anteriormente utilizada con las nuevas políticas para fines de comparación en la transición  a la base devengado.</t>
  </si>
  <si>
    <t>Cuando se considere necesario se podrá revelar la información financiera de manera segmentada debido a la diversidad de las actividades y operaciones que realizan los entes públicos, ya que la misma proporciona información acerca de las diferentes actividades operativas en las cuales participa, de los productos  o servicios que maneja, de las diferentes áreas geográficas, de los grupos homogéneos con el objetivo de entender el desempeño del ente, evaluar mejor los riesgos y beneficios del mismo, y entenderlo como un todo y sus partes integrantes.</t>
  </si>
  <si>
    <t>El ente público informará el efecto en sus estados financieros de aquellos hechos ocurridos en el período posterior al que informa, que proporcionan mayor evidencia sobre eventos que le afectan económicamente y que no se conocían a la fecha de cierre.</t>
  </si>
  <si>
    <t>Se  debe  establecer  por  escrito  que  no  existen  partes  relacionadas  que  pudieran  ejercer  influencia significativa sobre la toma de decisiones financieras y operativas.</t>
  </si>
  <si>
    <t>La Información Contable deberá estar firmada en cada página de la misma e incluir al final la siguiente leyenda: “Bajo protesta de decir verdad declaramos que los Estados Financieros y sus notas, son razonablemente correctos y son responsabilidad del emisor”. Lo anterior, no será aplicable para la información contable consolidada.</t>
  </si>
  <si>
    <t>La conciliación se presentará atendiendo a lo dispuesto por el Acuerdo por el que se emite el formato de conciliación entre los ingresos presupuestarios y contables, así como entre los egresos presupuestarios y los gastos contables.</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</si>
  <si>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</si>
  <si>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FORMULARIO</t>
  </si>
  <si>
    <t>NOTAS A LOS ESTADOS FINANCIEROS SAACG.NET</t>
  </si>
  <si>
    <t>Descripción:</t>
  </si>
  <si>
    <t>El presente formulario proporciona a los usuarios del SAACG.Net las funciones necesarias para la Emisión de las Notas a los Estados Financieros, de manera que se establezca un vínculo entre un libro de Excel y el Sistema facilitando la construcción de la información para el contenido de dichas Notas.</t>
  </si>
  <si>
    <t>EJERCICIO</t>
  </si>
  <si>
    <t>Ejercicio contable</t>
  </si>
  <si>
    <t>Obtiene el ejercicio contable.</t>
  </si>
  <si>
    <t>Obtiene el ejercicio anterior (-1)</t>
  </si>
  <si>
    <t>#EJERCICIO()</t>
  </si>
  <si>
    <t>#EJERCICIO(-1)</t>
  </si>
  <si>
    <t>#FECHA() -&gt; 1 de Enero del 2000</t>
  </si>
  <si>
    <t>Muestra el año de la fecha de corte indicada</t>
  </si>
  <si>
    <t>#FECHA(A)</t>
  </si>
  <si>
    <t>#FECHA(A) -&gt; 2000</t>
  </si>
  <si>
    <t>Muestra el mes y el año de la fecha de corte indicada</t>
  </si>
  <si>
    <t>#FECHA(M)</t>
  </si>
  <si>
    <t>#FECHA(M) -&gt; enero 2000</t>
  </si>
  <si>
    <t>Muestra la fecha completa de corte indicada. (01/enero/2017)</t>
  </si>
  <si>
    <t>#FECHA(D)</t>
  </si>
  <si>
    <t>#FECHA(D) -&gt; 01 / enero / 2000</t>
  </si>
  <si>
    <t xml:space="preserve">#SIE(Cuenta, 1)    </t>
  </si>
  <si>
    <t xml:space="preserve">#SIE(1114-01-02, 1)  * Ejercicio actual </t>
  </si>
  <si>
    <t xml:space="preserve">#SIE(Cuenta, 0) </t>
  </si>
  <si>
    <t>#SIE(1114-01-02, 0)  * Póliza de Saldos Iniciales</t>
  </si>
  <si>
    <t xml:space="preserve">#SIE(Cuenta, -1) </t>
  </si>
  <si>
    <t>#SIE(1114-01-02, -1) * Ejercicio anterior</t>
  </si>
  <si>
    <t>#SIP(Cuenta, 1)</t>
  </si>
  <si>
    <t>#SIP(1112-01-01, 1) * Ejercicio actual</t>
  </si>
  <si>
    <t>#SIP(Cuenta, 0)</t>
  </si>
  <si>
    <t>#SIP(1112-01-01, 0) * Póliza de Saldos Iniciales</t>
  </si>
  <si>
    <t>#SIP(Cuenta, -1)</t>
  </si>
  <si>
    <t>#SIP(1112-01-01, -1) * Ejercicio anterior</t>
  </si>
  <si>
    <t>#SFP(Cuenta, 1)</t>
  </si>
  <si>
    <t>#SFP(1123-01-10, 1)  * Ejercicio actual</t>
  </si>
  <si>
    <t>#SFP(Cuenta, 0)</t>
  </si>
  <si>
    <t>#SFP(1123-01-10, 0)  * Póliza de Saldos Iniciales</t>
  </si>
  <si>
    <t>#SFP(Cuenta, -1)</t>
  </si>
  <si>
    <t>#SFP(1123-01-10, -1) * Ejercicio anterior</t>
  </si>
  <si>
    <t>“Bajo protesta de decir verdad declaramos que los Estados Financieros y sus notas, son razonablemente correctos y son responsabilidad del emisor”.</t>
  </si>
  <si>
    <t>Otros Ingresos y Beneficio</t>
  </si>
  <si>
    <t xml:space="preserve">Ingresos, se informarán los montos totales y cualquier característica significativa. </t>
  </si>
  <si>
    <t>De los rubros de Ingresos Financieros, Incremento por Variación de Inventarios, Disminución del Exceso de Estimaciones por Pérdida o Deterioro</t>
  </si>
  <si>
    <t xml:space="preserve">u Obsolescencia, Disminución del Exceso de Provisiones, y de Otros Ingresos y Beneficios Varios, se informarán los montos totales y cualquier </t>
  </si>
  <si>
    <t>característica significativa.</t>
  </si>
  <si>
    <t xml:space="preserve">Se informará, de manera agrupada, en las Notas a los Estados Financieros las cuentas de orden contables y cuentas de orden presupuestario, considerando al </t>
  </si>
  <si>
    <t>menos lo siguiente:</t>
  </si>
  <si>
    <t>El avance que se registra en las cuentas de orden presupuestarias, previo al cierre presupuestario de cada periodo que se reporte</t>
  </si>
  <si>
    <t xml:space="preserve">asignaciones, subsidios y subvenciones, y pensiones y jubilaciones, los cuales están armonizados con los  rubros del Clasificador por Rubros de </t>
  </si>
  <si>
    <t>De los rubros de impuestos, cuotas y aportaciones de seguridad social, contribuciones de mejoras, derechos, productos, aprovechamientos</t>
  </si>
  <si>
    <t>, y de ingresos por venta de bienes y prestación de servicios, los cuales están armonizados con los rubros del Clasificador por Rubros de Ingresos,</t>
  </si>
  <si>
    <t xml:space="preserve"> se informarán los montos totales y cualquier característica significativa</t>
  </si>
  <si>
    <t xml:space="preserve">Participaciones, Aportaciones, Convenios, Incentivos Derivados de la Colaboración Fiscal, Fondos Distintos de Aportaciones, Transferencias, </t>
  </si>
  <si>
    <t>Asignaciones, Subsidios y Subvenciones, y Pensiones y Jubilaciones</t>
  </si>
  <si>
    <t>Presentar el análisis de las cifras del periodo actual (20XN) y periodo anterior (20XN-1) del Efectivo y
Equivalentes al Efectivo, al Final del Ejercicio del Estado de Flujos de Efectivo, respecto a la
composición del rubro de Efectivo y Equivalentes, utilizando el siguiente cuadro:</t>
  </si>
  <si>
    <t xml:space="preserve">Los conceptos incluidos en los movimientos de partidas (o rubros) que no afectan al efectivo, que
aparecen en el cuadro anterior no son exhaustivos y tienen como finalidad mostrar algunos ejemplos para
elaborar este cuadro. 
</t>
  </si>
  <si>
    <t>Adicionalmente, se deben incluir las explicaciones de las principales variaciones en el activo, en cuadros
comparativos como sigue</t>
  </si>
  <si>
    <t xml:space="preserve">Flujos de Efectivo Netos de las  Actividades de Operación </t>
  </si>
  <si>
    <r>
      <rPr>
        <b/>
        <i/>
        <sz val="9"/>
        <rFont val="Arial"/>
        <family val="2"/>
      </rPr>
      <t>Movimientos de partidas (o rubros) que no afectan al efectivo.</t>
    </r>
  </si>
  <si>
    <t>Resultado del Ejercicio Ahorro /Desahorro</t>
  </si>
  <si>
    <t>Nota:</t>
  </si>
  <si>
    <t xml:space="preserve">INDETEC </t>
  </si>
  <si>
    <t>Efectivo</t>
  </si>
  <si>
    <t>Representa el monto en dinero propiedad del ente público en caja y aquel que está a su cuidado y administración</t>
  </si>
  <si>
    <t>La presente plantilla solo es un ejemplo de presentación basado en el documento Normativo https://www.conac.gob.mx/work/models/CONAC/normatividad/NOR_01_08_008.pdf, al no exisitir un Formato expecifico para la presentación de Notas a los Estados Financieros publicado por CONAC, se  recomieda personalizar y formular la plantilla segun las necesidades de revelación de los saldos e información  en los rubros, cuentas y/o subcuentas de cada Entidad</t>
  </si>
  <si>
    <t>%</t>
  </si>
  <si>
    <t>Ganancia/pérdida en venta de bienes muebles, inmuebles e intangibles</t>
  </si>
  <si>
    <t>Suma de GASTOS Y OTRAS PÉRDIDAS</t>
  </si>
  <si>
    <t>Cuentas por Cobrar a Corto Plazo</t>
  </si>
  <si>
    <t>Cuenta</t>
  </si>
  <si>
    <t>Corresponde al saldo pendiente de recuperar de los 160 departamentos del conjunto habitacional Xangari II siendo su Importe:</t>
  </si>
  <si>
    <t>Representa el monto de los derechos de cobro a favor del ente público , principalmente relacionados con los adeudos por aportaciones y descuentos de los organismos incorpórados a la Ley de Pensiones Civiles del Estado.</t>
  </si>
  <si>
    <t>Representa los bines consumibles que se tienen en existencia para el servicio o consumo.</t>
  </si>
  <si>
    <t>APORTACIONES DE SEGURIDAD SOCIAL</t>
  </si>
  <si>
    <t xml:space="preserve">Para la Dirección de Pensiones Civiles del Estado, es importante y necesaria la información financiera, esta se presenta a los usuarios, para que formulen sus conclusiones sobre el desempeño financiero de la entidad. Con ella  el usuario general podrán evaluar el futuro de la empresa y tomar decisiones de carácter económico, la interpretación de los estados financieros, es de hechos históricos y futuros que tienen elementos relacionados entre sí. Tiene como objetivo obtener conclusiones acerca del futuro del desarrollo de la actividad de la Institución, el cual se basa con la toda la información que presenta el estado financiero y requiere de una  habilidad analítica.
Los estados financieros cumplen  el objetivo de informar sobre la situación financiera de la Institución en cierta fecha y resultados de sus operaciones y cambios en su situación financiera por el periodo contable., permitiendo en ello formar juicios de:
• El nivel de rentabilidad.
• La posición financiera, su solvencia y liquidez.
• La capacidad  financiera de crecimiento.
• El flujo de fondos.
</t>
  </si>
  <si>
    <t>Para garantizar la estabilidad financiera de la institución, se realiza responsablemente la calendarización en la aplicación de los recursos disponibles, la que se logrará si en el ejercicio fiscal las instituciones que cotizan al fondo cumplen en tiempo y forma, como ha venido sucediendo desde octubre del 2015 con el pago de las aportaciones y retenciones que se realizan a los Trabajadores cotizantes al Fondo de Pensiones.</t>
  </si>
  <si>
    <r>
      <rPr>
        <b/>
        <sz val="10"/>
        <rFont val="Arial"/>
        <family val="2"/>
      </rPr>
      <t>PROGRAMA OPERATIVO ANUAL. (POA)</t>
    </r>
    <r>
      <rPr>
        <sz val="10"/>
        <rFont val="Arial"/>
        <family val="2"/>
      </rPr>
      <t xml:space="preserve">
En la integración de Programa Operativo Anual, atendiendo las disposiciones legales aplicables, se aplicó con el equipo de trabajo de la Dirección de Pensiones Civiles del Estado, la metodología del Marco Lógico, con lo que los programas que se ejecutarán, han sido ordenados para su seguimiento en la Matriz de Indicadores para Resultados (MIR), que por primera vez ha sido formalmente estructurada dentro de esta Dirección.
Con lo anterior, sabiendo que son procesos perfectibles, con estas herramientas se facilitará la rendición de cuentas y transparencia a los que están obligados todos los Entes Públicos del país, garantizando que la Dirección de Pensiones Civiles cumpla con todas las disposiciones legales que en esta materia tengamos establecidas.
</t>
    </r>
  </si>
  <si>
    <r>
      <rPr>
        <b/>
        <sz val="10"/>
        <rFont val="Arial"/>
        <family val="2"/>
      </rPr>
      <t>PROGRAMA ANUAL DE INVERSIÓN. (PAI)</t>
    </r>
    <r>
      <rPr>
        <sz val="10"/>
        <rFont val="Arial"/>
        <family val="2"/>
      </rPr>
      <t xml:space="preserve">
Los bienes solicitados en el Programa Anual de Adquisiciones corresponden a los requerimientos urgentes que se detectaron en las diferentes áreas de la Dirección para realizar de manera eficiente sus actividades, para su ejecución se instauró el Comité Interno de Compras y medidas de Austeridad de la Dirección de Pensiones Civiles, en el que de manera colegiada y responsable, no solo se analiza el contar con el presupuesto para la adquisición, ya que también se valida la justificación de la adquisición del bien, y en caso de ser procedente, se dictamina el proveedor con el que se debe contratar tomando en cuenta las características de calidad, precio, servicio y de manera transparente y razonada se toman las decisiones de las adquisiciones que se deban realizar en la Dirección.
</t>
    </r>
  </si>
  <si>
    <t>Teniendo presente que los sistemas de seguridad social de reparto como el que se encuentra constituido en la Dirección de Pensiones de los que el pago de las pensiones de las personas jubiladas se soporta con las aportaciones que realizan el personal activo, se tiene claro conocimiento, que si no se continúan implementando acciones para fortalecer el Patrimonio de la Dirección, el tiempo de duración del fondo se verá disminuido, es por ello, que el presupuesto que para el ejercicio 2022 se presenta, tiene como eje principal después de garantizar el pago de pensiones, optimizar los recursos que se tengan disponibles invirtiéndolos en el otorgamiento de préstamos a los trabajadores que así lo requieran, al considerar que las tasas de interés que aportan los beneficiarios con estos préstamos son muy superiores al de cualquier inversión financiera que actualmente se ofrezca en el mercado, con un mínimo riesgo por ser sujetos cautivos al tener la facilidad de aplicar los descuentos para recuperar la inversión por vía nómina, además de que se atiende con ello una demanda social de nuestros derechohabientes.</t>
  </si>
  <si>
    <t>Por lo anterior, la estructura del paquete económico Para 2022 que se pone a consideración de la H. Junta Directiva de Pensiones Civiles, en materia de Egresos, tiene como objetivo principal garantizar el pago de las jubilaciones y pensiones que se tiene obligación de cubrir a los servidores públicos que cumplieron con los requisitos establecidos en la Ley de Pensiones Civiles del Estado y que tienen derecho al pago de una remuneración económica por jubilación o pensión y el recurso que se tenga disponible se plantea utilizarlo para el otorgamiento de préstamos a trabajadores, que además de ser también un derecho establecido en Ley, fortalece las finanzas de la institución con la obtención de intereses que coadyuvan a preservar el fondo constituido para el pago de las pensiones y jubilaciones.</t>
  </si>
  <si>
    <r>
      <rPr>
        <b/>
        <sz val="10"/>
        <rFont val="Arial"/>
        <family val="2"/>
      </rPr>
      <t>A) CARACTERÍSTICAS GENERALES</t>
    </r>
    <r>
      <rPr>
        <sz val="10"/>
        <rFont val="Arial"/>
        <family val="2"/>
      </rPr>
      <t xml:space="preserve">
LA Dirección de Pensiones Civiles del Estado se creó el día 16 de febrero de 1937 y comenzó a operar el día 17 de febrero de 1937 mediante  decreto No.23 publicado en el Diario Oficial no. 87 del 1º  de febrero de 1937.
Está Constituida como un Organismo Público Descentralizado no Lucrativo. 
Las Operaciones que realiza están reguladas por su propia Ley de Pensiones Civiles cuya penúltima reforma fue aprobada en el decreto No. 458 publicado en el  Diario Oficial No. 9 del 15 de Septiembre de 1986.
Última reforma aprobada en el decreto No. 79 publicado en el  Diario Oficial No. 542 del 25 de Agosto de 2015.
</t>
    </r>
  </si>
  <si>
    <t xml:space="preserve">B) PATRIMONIO 
El patrimonio de la Dirección de Pensiones Civiles, lo constituye: (Artículo 21 de la Ley de Pensiones Civiles del Estado).
I.- Sus propiedades, posesiones, derechos y obligaciones.
II.- Las Aportaciones de los Servidores Públicos (5.5. % sobre el sueldo nominal). De acuerdo con la Reforma a la Ley de Pensiones Civiles del Estado ocurrida el 25 de Agosto de 2015 las aportaciones de los nuevos  trabajadores cotizantes al fondo de pensiones aportaran el 11% sobre su sueldo nominal.
Para el caso de los servidores públicos que desde antes de la entrada en vigor del presente decreto, cotizan a la Dirección de Pensiones Civiles del Estado, se establece como el descuento mínimo obligatorio que señala el artículo 22 de la ley de Pensiones Civiles para el Estado, los siguientes:
                                                                               TRABAJADOR                                           PATRÓN                          TOTAL
Durante el año 2016 el descuento será de:                        6.50%                                               6.50%                             13.00%
Durante el año 2017 el descuento será de:                        7.50%                                               7.50%                             15.00%
Durante el año 2018 el descuento será de:                        8.50%                                               8.50%                             17.00%
Durante el año 2019 el descuento será de:                        9.50%                                               9.50%                             19.00%
Durante el año 2020 el descuento será de:                      11.00%                                             11.00%                             22.00%
Durante el año 2021 el descuento será de:                      11.00%                                             13.00%                             24.00%
</t>
  </si>
  <si>
    <t>III.- Las aportaciones del Gobierno Estatal, Organismos Públicos Descentralizados y Municipios. (5.5. % sobre el sueldo nominal de los trabajadores cotizantes). De acuerdo con la Reforma a la Ley de Pensiones Civiles del Estado ocurrida el 25 de Agosto de 2015 las aportaciones que se entreguen de los nuevos  trabajadores cotizantes al fondo de pensiones en calidad de aportación patronal será del  13% sobre su sueldo nominal del trabajador.</t>
  </si>
  <si>
    <t xml:space="preserve"> IV.- Los intereses, rentas, plusvalías y demás utilidades que se obtengan de las operaciones e inversiones que realice la Dirección de Pensiones.
V.-  El importe de las Jubilaciones y Pensiones, descuentos e intereses que prescriben en los términos de las disposiciones legales respectivas.
VI.- Las donaciones, herencias,  legados y fideicomisos que se hicieren o constituyeren a favor de la Dirección de Pensiones Civiles del Estado. 
VII.- Los muebles, inmuebles y aportaciones extraordinarias que el Gobierno de la Entidad, Organismo Público Descentralizados y Municipios destinen y entreguen para las funciones que establece este ordenamiento y,
VIII.- Cualquier otra percepción o ingreso que se obtenga a título legal con lo que resulte beneficiado el fondo de la Dirección.
</t>
  </si>
  <si>
    <r>
      <t xml:space="preserve">a) OBJETO SOCIAL: </t>
    </r>
    <r>
      <rPr>
        <sz val="10"/>
        <rFont val="Arial"/>
        <family val="2"/>
      </rPr>
      <t>Garantizar en el presente y en el futuro el cumplimiento de prestaciones a jubilados, pensionados y derechohabientes, establecidas en la Ley de Pensiones Civiles para el Estado de Michoacán.</t>
    </r>
  </si>
  <si>
    <r>
      <rPr>
        <b/>
        <sz val="10"/>
        <rFont val="Arial"/>
        <family val="2"/>
      </rPr>
      <t>BENEFICIOS</t>
    </r>
    <r>
      <rPr>
        <sz val="10"/>
        <rFont val="Arial"/>
        <family val="2"/>
      </rPr>
      <t xml:space="preserve">
Los beneficios que se otorgan son: 
Jubilaciones y Pensiones (Capítulo Séptimo de la Ley de Pensiones Civiles del Estado)
Préstamos a Corto Plazo (Capítulo Cuarto de la Ley de Pensiones Civiles del Estado)
Préstamos Hipotecarios (Capítulo Quinto de la Ley de Pensiones Civiles del Estado)
Casa Habitación para Servidores Públicos (Capítulo Sexto de la Ley de Pensiones Civiles del Estado)
Y demás establecidos en el Capítulo Octavo de la Ley de Pensiones Civiles del Estado. 
</t>
    </r>
  </si>
  <si>
    <r>
      <t xml:space="preserve">b) PRINCIPAL ACTIVIDAD: </t>
    </r>
    <r>
      <rPr>
        <sz val="10"/>
        <rFont val="Arial"/>
        <family val="2"/>
      </rPr>
      <t>Otorgamiento de Jubilaciones y Pensiones a los trabajadores cotizantes al fondo de pensiones que cumplen con los requisitos establecidos en la Ley de Pensiones Civiles del Estado.</t>
    </r>
  </si>
  <si>
    <r>
      <rPr>
        <b/>
        <sz val="10"/>
        <rFont val="Arial"/>
        <family val="2"/>
      </rPr>
      <t>DERECHO A LA JUBILACIÓN</t>
    </r>
    <r>
      <rPr>
        <sz val="10"/>
        <rFont val="Arial"/>
        <family val="2"/>
      </rPr>
      <t xml:space="preserve">
El derecho a la Jubilación se adquiere por los años de servicio y  por el tiempo de contribuir al fondo.
La jubilación únicamente es autorizada por la H. Junta Directiva cuando el trabajador presenta solicitud y comprueba que ha cumplido con 30 años de servicio efectivo cotizando los mismos al fondo de pensiones, independientemente de la edad.
El monto de la Jubilación en este caso será del 100% del último sueldo nominal devengado. (Art. 54 de la Ley de Pensiones Civiles del Estado)  
Articulo 54 (reformado el 25 de Agosto de 2015
La Jubilación dará derecho al pago de una cantidad equivalente al salario regulador del servidor público por promedio del salario base de cotización de los últimos tres años, con un máximo de hasta los 20 salarios mínimos generales vigentes para el área geográfica donde se encuentra ubicada la Ciudad de Morelia y su percepción comenzara a partir del día siguiente a aquel en que el servidor público hubiese disfrutado del mismo por haber causado baja.
Se observa para otorgar este derecho el artículo cuatro transitorio de la reforma a la Ley publicada el 25 de agosto de 2015.
</t>
    </r>
  </si>
  <si>
    <r>
      <rPr>
        <b/>
        <sz val="10"/>
        <rFont val="Arial"/>
        <family val="2"/>
      </rPr>
      <t>DERECHO A PENSIÓN</t>
    </r>
    <r>
      <rPr>
        <sz val="10"/>
        <rFont val="Arial"/>
        <family val="2"/>
      </rPr>
      <t xml:space="preserve">
VEJEZ
El derecho a pensión por vejez se adquiere cuando habiendo cumplido 60 años de edad se tuviesen 15 años como mínimo de servicio efectivo e igual tiempo de cotizar al fondo de pensiones. (Art. 55 de la ley de Pensiones Civiles del Estado)
Se reformo este artículo el 25 de agosto de 2015 quedando el requisito en 65 años de edad y 15 años como mínimo de servicio  e igual tiempo de contribuir al fondo.
</t>
    </r>
  </si>
  <si>
    <t xml:space="preserve">La pensión únicamente  es autorizada por la H. Junta Directiva cuando el trabajador presenta solicitud y comprueba que a cumplido con 30 años de servicio efectivo cotizando los mismos al fondo de pensiones cuando el trabajador presenta solicitud y comprueba que ha cumplido con 60 años de edad y 15 años  de servicio efectivo cotizando los mismos al fondo de pensiones
El monto de la pensión será conforme a los años de servicio efectivo cotizados al fondo de pensiones (Art. 57 de la Ley de Pensiones Civiles del Estado.)
INVALIDEZ
Se otorga cuando la inhabilitación física o mental haya sido por causa o a consecuencia del trabajo y siempre  y cuando se hubiese contribuido al fondo por lo menos durante 10 años. (Art. 59 de la  Ley de Pensiones Civiles del Estado) Se reformo este artículo el 25 de Agosto de 2015 en cuanto a los años de cotización quedando estos en por lo menos 7 años de servicio e igual tiempo de contribuir al Fondo.
El monto de la pensión será del 75% del sueldo que venía devengando, texto reformado el 25 de agosto de 2015, en cuanto al porcentaje quedando este al 50% del sueldo base de cotización.
</t>
  </si>
  <si>
    <r>
      <t xml:space="preserve">d) REGIMEN JURIDICO: </t>
    </r>
    <r>
      <rPr>
        <sz val="10"/>
        <rFont val="Arial"/>
        <family val="2"/>
      </rPr>
      <t>El Conjunto de normas y leyes que se observan para las actividades de la Dirección de Pensiones Civiles del Estado son:</t>
    </r>
  </si>
  <si>
    <t xml:space="preserve"> Ley de Pensiones Civiles del Estado
 Reglamento de la Ley de Pensiones Civiles del Estado
 Ley General de Contabilidad Gubernamental
 Manual de Procedimientos de la Ley de Pensiones Civiles del Estado
</t>
  </si>
  <si>
    <r>
      <rPr>
        <b/>
        <sz val="10"/>
        <rFont val="Arial"/>
        <family val="2"/>
      </rPr>
      <t xml:space="preserve">e) CONDICIONES FISCALES DEL ENTE: </t>
    </r>
    <r>
      <rPr>
        <sz val="10"/>
        <rFont val="Arial"/>
        <family val="2"/>
      </rPr>
      <t>Las contribuciones que esta obligada a pagar o retener la Dirección de Pensiones Civiles del Estado son las siguientes:</t>
    </r>
  </si>
  <si>
    <t xml:space="preserve">RFC: DPC710802TZA
Razón Social: DIRECCION DE PENSIONES CIVILES DEL ESTADO
Fecha de Inicio: 02 DE AGOSTO DE 1971
Estatus en el padrón: ACTIVO
Fecha del último cambio de estado: 02 DE AGOSTO DE 1971
Domicilio: CALLE: VIRGO # 264
                     FRACCIONAMIENTO COSMOS
                     C.P. 58050
                     MORELIA, MICHOACAN
           OBLIGACIONES:
                   Entero de retenciones mensuales de ISR por sueldos y Salarios
                   Declaración informativa anual de pagos y retenciones de servicios profesionales. Personas Morales. ISR.
                   Entero de retención de ISR por servicios profesionales. MENSUAL
</t>
  </si>
  <si>
    <r>
      <rPr>
        <b/>
        <sz val="10"/>
        <rFont val="Arial"/>
        <family val="2"/>
      </rPr>
      <t>ENTORNO FISCAL</t>
    </r>
    <r>
      <rPr>
        <sz val="10"/>
        <rFont val="Arial"/>
        <family val="2"/>
      </rPr>
      <t xml:space="preserve">
La Dirección de Pensiones Civiles del Estado, está exenta del pago del I.S.R. conforme al Art. 93 de la Ley del Impuesto Sobre la Renta, a partir del 2014 artículo 79 de la misma ley  únicamente está obligada a la retención y entero del I.S.R. por sueldos y salarios, así mismo al entero del I.V.A por actos accidentales que realicé. Tiene la obligación de presentar Declaraciones Informativas de Sueldos y Salarios y de Clientes y Proveedores.
A partir del año 2016 por el periodo que corresponda informar en la declaración de clientes y proveedores, está ya no es obligatoria.
Los Estados Financieros no se dictaminan conforme al Art. 32-A del Código Fiscal de la Federación.
</t>
    </r>
  </si>
  <si>
    <r>
      <rPr>
        <b/>
        <sz val="10"/>
        <rFont val="Arial"/>
        <family val="2"/>
      </rPr>
      <t>OBLIGACIONES ESTATALES</t>
    </r>
    <r>
      <rPr>
        <sz val="10"/>
        <rFont val="Arial"/>
        <family val="2"/>
      </rPr>
      <t xml:space="preserve">
La Dirección de Pensiones está obligada a enterar en tiempo y forma el 3% de Impuesto Sobre Erogaciones por Remuneración al Trabajo Personal.
</t>
    </r>
  </si>
  <si>
    <t>Se adiciona este texto para dar cumplimiento a la observación con numeral 27 de la cedula de observaciones y recomendaciones derivada de la auditoría externa practica por el despacho Tello y Asociados S.C. 
ESTIMULOS FISCALES
La Dirección de Pensiones Civiles del Estado se encuentra adherida al convenio celebrado entre el Gobierno del Estado y la Secretaria de Hacienda y Crédito Público, decreto que fue publicado en el diario oficial de la federación el 5 de Diciembre de 2008; dicho estimulo fue aplicado hasta el mes de diciembre del año 2014.</t>
  </si>
  <si>
    <r>
      <t xml:space="preserve">f) ESTRUCTURA ORGANIZACIONAL BASICA: </t>
    </r>
    <r>
      <rPr>
        <sz val="10"/>
        <rFont val="Arial"/>
        <family val="2"/>
      </rPr>
      <t>es fundamental en la Dirección de Pensiones Civiles del Estado  define muchas características de cómo se va a organizar, tiene la función principal de establecer autoridad, jerarquía, cadena de mando, y las responsabilidades están definidas en el Manual de Organización.</t>
    </r>
  </si>
  <si>
    <r>
      <rPr>
        <b/>
        <sz val="10"/>
        <rFont val="Arial"/>
        <family val="2"/>
      </rPr>
      <t xml:space="preserve">g) </t>
    </r>
    <r>
      <rPr>
        <b/>
        <u/>
        <sz val="10"/>
        <rFont val="Arial"/>
        <family val="2"/>
      </rPr>
      <t>FIDEICOMISOS, MANDATOS Y ANALOGOS DE LOS CUALES ES FIDEICOMITENTE LA DIRECCION DE PENSIONES CIVILES DEL ESTADO:</t>
    </r>
  </si>
  <si>
    <r>
      <t xml:space="preserve">
</t>
    </r>
    <r>
      <rPr>
        <b/>
        <i/>
        <sz val="10"/>
        <rFont val="Arial"/>
        <family val="2"/>
      </rPr>
      <t>FIDEICOMISO JUBILADOS Y PENSIONADOS</t>
    </r>
    <r>
      <rPr>
        <sz val="10"/>
        <rFont val="Arial"/>
        <family val="2"/>
      </rPr>
      <t xml:space="preserve">: Fideicomiso de Inversión y Administración Irrevocable 
</t>
    </r>
    <r>
      <rPr>
        <b/>
        <i/>
        <sz val="10"/>
        <rFont val="Arial"/>
        <family val="2"/>
      </rPr>
      <t>CONTRATO</t>
    </r>
    <r>
      <rPr>
        <sz val="10"/>
        <rFont val="Arial"/>
        <family val="2"/>
      </rPr>
      <t xml:space="preserve">: No. 27334-2
</t>
    </r>
    <r>
      <rPr>
        <b/>
        <i/>
        <sz val="10"/>
        <rFont val="Arial"/>
        <family val="2"/>
      </rPr>
      <t>VIGENCIA</t>
    </r>
    <r>
      <rPr>
        <sz val="10"/>
        <rFont val="Arial"/>
        <family val="2"/>
      </rPr>
      <t xml:space="preserve">: desde 12 de agosto de 1992 a la fecha
</t>
    </r>
    <r>
      <rPr>
        <b/>
        <i/>
        <sz val="10"/>
        <rFont val="Arial"/>
        <family val="2"/>
      </rPr>
      <t>FIDEICOMITENTE</t>
    </r>
    <r>
      <rPr>
        <sz val="10"/>
        <rFont val="Arial"/>
        <family val="2"/>
      </rPr>
      <t xml:space="preserve">: Dirección de Pensiones Civiles del Estado y los Jubilados y Pensionados.
</t>
    </r>
    <r>
      <rPr>
        <b/>
        <i/>
        <sz val="10"/>
        <rFont val="Arial"/>
        <family val="2"/>
      </rPr>
      <t>FIDUCIARIO</t>
    </r>
    <r>
      <rPr>
        <sz val="10"/>
        <rFont val="Arial"/>
        <family val="2"/>
      </rPr>
      <t xml:space="preserve">: Bancomer  S.A.
</t>
    </r>
    <r>
      <rPr>
        <b/>
        <i/>
        <sz val="10"/>
        <rFont val="Arial"/>
        <family val="2"/>
      </rPr>
      <t>FIDEICOMISARIOS</t>
    </r>
    <r>
      <rPr>
        <sz val="10"/>
        <rFont val="Arial"/>
        <family val="2"/>
      </rPr>
      <t xml:space="preserve">: La Dirección de Pensiones Civiles del Estado (en primer Lugar) y las personas físicas que designe el comité técnico del fideicomiso (en segundo lugar)
</t>
    </r>
    <r>
      <rPr>
        <u/>
        <sz val="10"/>
        <rFont val="Arial"/>
        <family val="2"/>
      </rPr>
      <t>EL 23 DE NOVIEMBREBRE DE 2009 SE FIRMO CONVENIO DE SUSTITUCION DE INSTITUCION  FIDUCIARIA PARA EL</t>
    </r>
    <r>
      <rPr>
        <sz val="10"/>
        <rFont val="Arial"/>
        <family val="2"/>
      </rPr>
      <t xml:space="preserve">:
</t>
    </r>
    <r>
      <rPr>
        <b/>
        <i/>
        <sz val="10"/>
        <rFont val="Arial"/>
        <family val="2"/>
      </rPr>
      <t>FIDEICOMISO JUBILADOS Y PENSIONADOS</t>
    </r>
    <r>
      <rPr>
        <sz val="10"/>
        <rFont val="Arial"/>
        <family val="2"/>
      </rPr>
      <t xml:space="preserve">: Fideicomiso de Inversión y Administración Irrevocable 
</t>
    </r>
    <r>
      <rPr>
        <b/>
        <i/>
        <sz val="10"/>
        <rFont val="Arial"/>
        <family val="2"/>
      </rPr>
      <t>CONTRATO</t>
    </r>
    <r>
      <rPr>
        <sz val="10"/>
        <rFont val="Arial"/>
        <family val="2"/>
      </rPr>
      <t xml:space="preserve">: No. 106779-4
</t>
    </r>
    <r>
      <rPr>
        <b/>
        <i/>
        <sz val="10"/>
        <rFont val="Arial"/>
        <family val="2"/>
      </rPr>
      <t>VIGENCIA</t>
    </r>
    <r>
      <rPr>
        <sz val="10"/>
        <rFont val="Arial"/>
        <family val="2"/>
      </rPr>
      <t xml:space="preserve">: desde 12 de agosto de 1992 a la fecha
</t>
    </r>
    <r>
      <rPr>
        <b/>
        <i/>
        <sz val="10"/>
        <rFont val="Arial"/>
        <family val="2"/>
      </rPr>
      <t>FIDEICOMITENTE</t>
    </r>
    <r>
      <rPr>
        <sz val="10"/>
        <rFont val="Arial"/>
        <family val="2"/>
      </rPr>
      <t xml:space="preserve">: Dirección de Pensiones Civiles del Estado y los Jubilados y Pensionados.
</t>
    </r>
    <r>
      <rPr>
        <b/>
        <i/>
        <sz val="10"/>
        <rFont val="Arial"/>
        <family val="2"/>
      </rPr>
      <t>FIDUCIARIO</t>
    </r>
    <r>
      <rPr>
        <sz val="10"/>
        <rFont val="Arial"/>
        <family val="2"/>
      </rPr>
      <t xml:space="preserve">: Banamex S.A.
</t>
    </r>
    <r>
      <rPr>
        <b/>
        <i/>
        <sz val="10"/>
        <rFont val="Arial"/>
        <family val="2"/>
      </rPr>
      <t xml:space="preserve">
FIDEICOMISARIOS:</t>
    </r>
    <r>
      <rPr>
        <sz val="10"/>
        <rFont val="Arial"/>
        <family val="2"/>
      </rPr>
      <t xml:space="preserve"> La Dirección de Pensiones Civiles del Estado (en primer Lugar) y las personas físicas que designe el comité técnico del fideicomiso (en segundo lugar)
</t>
    </r>
  </si>
  <si>
    <r>
      <rPr>
        <b/>
        <i/>
        <sz val="10"/>
        <rFont val="Arial"/>
        <family val="2"/>
      </rPr>
      <t>FIDEICOMISO RESERVA FINANCIERA</t>
    </r>
    <r>
      <rPr>
        <sz val="10"/>
        <rFont val="Arial"/>
        <family val="2"/>
      </rPr>
      <t xml:space="preserve">: Fideicomiso Irrevocable
</t>
    </r>
    <r>
      <rPr>
        <b/>
        <i/>
        <sz val="10"/>
        <rFont val="Arial"/>
        <family val="2"/>
      </rPr>
      <t>CONTRATO</t>
    </r>
    <r>
      <rPr>
        <sz val="10"/>
        <rFont val="Arial"/>
        <family val="2"/>
      </rPr>
      <t xml:space="preserve">: No. 27489-4
</t>
    </r>
    <r>
      <rPr>
        <b/>
        <i/>
        <sz val="10"/>
        <rFont val="Arial"/>
        <family val="2"/>
      </rPr>
      <t>VIGENCIA</t>
    </r>
    <r>
      <rPr>
        <sz val="10"/>
        <rFont val="Arial"/>
        <family val="2"/>
      </rPr>
      <t xml:space="preserve">: desde 17 de febrero de 1997 a la fecha
</t>
    </r>
    <r>
      <rPr>
        <b/>
        <i/>
        <sz val="10"/>
        <rFont val="Arial"/>
        <family val="2"/>
      </rPr>
      <t>FIDEICOMITENTE</t>
    </r>
    <r>
      <rPr>
        <sz val="10"/>
        <rFont val="Arial"/>
        <family val="2"/>
      </rPr>
      <t xml:space="preserve">: Dirección de Pensiones Civiles del Estado.
</t>
    </r>
    <r>
      <rPr>
        <b/>
        <i/>
        <sz val="10"/>
        <rFont val="Arial"/>
        <family val="2"/>
      </rPr>
      <t>FIDEICOMISARIO</t>
    </r>
    <r>
      <rPr>
        <sz val="10"/>
        <rFont val="Arial"/>
        <family val="2"/>
      </rPr>
      <t xml:space="preserve">: Dirección de Pensiones Civiles del Estado.
</t>
    </r>
    <r>
      <rPr>
        <b/>
        <i/>
        <sz val="10"/>
        <rFont val="Arial"/>
        <family val="2"/>
      </rPr>
      <t>FIDUCIARIO</t>
    </r>
    <r>
      <rPr>
        <sz val="10"/>
        <rFont val="Arial"/>
        <family val="2"/>
      </rPr>
      <t xml:space="preserve"> : Bancomer S.A..
</t>
    </r>
    <r>
      <rPr>
        <u/>
        <sz val="10"/>
        <rFont val="Arial"/>
        <family val="2"/>
      </rPr>
      <t>EL 24 DE FEBRERO DE 2009 SE FIRMO CONVENIO DE SUSTITUCION DE INSTITUCION FINANCIERA PARA EL</t>
    </r>
    <r>
      <rPr>
        <sz val="10"/>
        <rFont val="Arial"/>
        <family val="2"/>
      </rPr>
      <t xml:space="preserve"> :
</t>
    </r>
    <r>
      <rPr>
        <b/>
        <i/>
        <sz val="10"/>
        <rFont val="Arial"/>
        <family val="2"/>
      </rPr>
      <t>FIDEICOMISO RESERVA FINANCIERA</t>
    </r>
    <r>
      <rPr>
        <sz val="10"/>
        <rFont val="Arial"/>
        <family val="2"/>
      </rPr>
      <t xml:space="preserve">: Fideicomiso Irrevocable
</t>
    </r>
    <r>
      <rPr>
        <b/>
        <i/>
        <sz val="10"/>
        <rFont val="Arial"/>
        <family val="2"/>
      </rPr>
      <t>CONTRATO</t>
    </r>
    <r>
      <rPr>
        <sz val="10"/>
        <rFont val="Arial"/>
        <family val="2"/>
      </rPr>
      <t xml:space="preserve">: No. 013663-3
</t>
    </r>
    <r>
      <rPr>
        <b/>
        <i/>
        <sz val="10"/>
        <rFont val="Arial"/>
        <family val="2"/>
      </rPr>
      <t>VIGENCIA</t>
    </r>
    <r>
      <rPr>
        <sz val="10"/>
        <rFont val="Arial"/>
        <family val="2"/>
      </rPr>
      <t xml:space="preserve">: desde 17 de febrero de 1997 a la fecha
</t>
    </r>
    <r>
      <rPr>
        <b/>
        <i/>
        <sz val="10"/>
        <rFont val="Arial"/>
        <family val="2"/>
      </rPr>
      <t>FIDEICOMITENTE</t>
    </r>
    <r>
      <rPr>
        <sz val="10"/>
        <rFont val="Arial"/>
        <family val="2"/>
      </rPr>
      <t xml:space="preserve">: Dirección de Pensiones Civiles del Estado.
</t>
    </r>
    <r>
      <rPr>
        <b/>
        <i/>
        <sz val="10"/>
        <rFont val="Arial"/>
        <family val="2"/>
      </rPr>
      <t>FIDEICOMISARIO</t>
    </r>
    <r>
      <rPr>
        <sz val="10"/>
        <rFont val="Arial"/>
        <family val="2"/>
      </rPr>
      <t xml:space="preserve">: Dirección de Pensiones Civiles del Estado.
</t>
    </r>
    <r>
      <rPr>
        <b/>
        <i/>
        <sz val="10"/>
        <rFont val="Arial"/>
        <family val="2"/>
      </rPr>
      <t>FIDUCIARIO</t>
    </r>
    <r>
      <rPr>
        <sz val="10"/>
        <rFont val="Arial"/>
        <family val="2"/>
      </rPr>
      <t xml:space="preserve"> : Banorte S.A.
</t>
    </r>
  </si>
  <si>
    <r>
      <rPr>
        <b/>
        <sz val="10"/>
        <rFont val="Arial"/>
        <family val="2"/>
      </rPr>
      <t>A)PRESENTACIÓN DE LOS ESTADOS FINANCIEROS</t>
    </r>
    <r>
      <rPr>
        <sz val="10"/>
        <rFont val="Arial"/>
        <family val="2"/>
      </rPr>
      <t xml:space="preserve">:
Durante 2004 el Instituto Mexicano de Contadores Públicos, A.C. (IMCP) entrego formalmente la función de la emisión de normas de información financiera al consejo Mexicano para la Investigación y Desarrollo de normas de Información Financiera A.C. (CINIF), para unirse a la tendencia mundial de que la citada información sea emitida por un organismo independiente, Por lo anterior, todos los boletines de Principios de Contabilidad Generalmente Aceptados (PCGA) y circulares emitidos por el IMCP, fueron adoptados por el CINIF. Como consecuencia de lo anterior, todos los PCGA fueron renombrados como Normas de Información Financiera (NIF) y además se definió que las Normas de Información Financiera se conforman de las propias NIF y las interpretaciones que se emitan sobre las mismas, los boletines de PCGA que no han sido modificados, sustituidos o Derogadas por la nuevas NIF, Así como de las Normas Internacionales de Información Financiera (NIIF) aplicadas de manera supletoria.
Las Disposiciones  establecidas en la NIF entraron el vigor a partir de los ejercicios que inicien el 1 de Enero de 2006.
A partir del mes de abril de 2016 se empezaron a generar los principales reportes de los estados financieros de manera armonizada observando los clasificadores emitidos por el CONAC y generando la matriz de conversión de los registros del sistema COI al identificador armonizado 
</t>
    </r>
  </si>
  <si>
    <t>Los Estados Financieros que se presentan corresponden a la Dirección de Pensiones Civiles del Estado, y se preparan conforme a la Ley General de Contabilidad Gubernamental, la normatividad emitida por el CONAC, así como las demás disposiciones normativas y jurídicas vigentes para el Estado de Michoacán de Ocampo</t>
  </si>
  <si>
    <t>Los Estados Financieros así como la información financiera están presentados en pesos mexicanos corrientes.</t>
  </si>
  <si>
    <t>Los postulados Básicos de contabilidad gubernamental adoptados son los aprobados por el CONAC, mismos que se configuran al sistema de contabilidad teniendo incidencia en la identificación, el análisis, la interpretación, la captación, el procesamiento y reconocimientos y todo evento que afecte al ente publico.</t>
  </si>
  <si>
    <t xml:space="preserve">La jubilación Únicamente es autorizada por la H. Junta Directiva.
Ninguna Jubilación mensual  será inferior al salario mínimo general vigente en la Capital del Estado. (Art. 59 BIS de la Ley de Pensiones Civiles del Estado)
</t>
  </si>
  <si>
    <t>a).- Normatividad</t>
  </si>
  <si>
    <t>b).- Moneda de Presentación</t>
  </si>
  <si>
    <t>c).- Postulados Básicos de Contabilidad Gubernamental</t>
  </si>
  <si>
    <t>La Ley General de Contabilidad Gubernamental fue publicada el 31 de Diciembre de 2008 en el Diario Oficial de la Federación la cual inicio su vigencia el 01 de Enero de 2009 y es de Observancia obligatoria para los Poderes Ejecutivo, Legislativo y Judicial de la Federación, los Estados y el Distrito Federal ; los Ayuntamientos de los Municipios los órganos político administrativos de las Demarcaciones territoriales del Distrito Federal ; las entidades de la Administración Publica Paraestatal, ya sean federales, Estatales o Municipales y los Órganos Autónomos Federales y Estatales.</t>
  </si>
  <si>
    <t>Por ello, las políticas de contabilidad adoptadas por la Dirección de Pensiones Civiles del Estado para la elaboración de los Estados Financieros, en términos generales están de acuerdo con las disposiciones establecidas en la Ley General de Contabilidad Gubernamental y la normatividad emitida por el CONAC, Órgano de coordinación creado para la armonización de la contabilidad gubernamental, quien establece los criterios generales que regirán la contabilidad gubernamental y la emisión de la información financiera y presupuestal de los entes públicos con la finalidad de lograr la armonización contable a nivel nacional.</t>
  </si>
  <si>
    <t>Durante los años de 2009 a 2015 y aun a la fecha, el CONAC emitió diversas disposiciones regulatorias en materia de contabilidad gubernamental y de presupuesto, en las cuales se establecieron las obligatoriedad de emitir la información contable, presupuestal y programática sobre la base técnica prevista en los documentos técnico-contables.</t>
  </si>
  <si>
    <r>
      <rPr>
        <b/>
        <sz val="10"/>
        <rFont val="Arial"/>
        <family val="2"/>
      </rPr>
      <t>B)REGISTRO DE OPERACIONES</t>
    </r>
    <r>
      <rPr>
        <sz val="10"/>
        <rFont val="Arial"/>
        <family val="2"/>
      </rPr>
      <t xml:space="preserve">
Las operaciones se registran al valor que tienen al momento de realizarse por lo que las cifras de los Estados Financieros no reflejan el reconocimiento del efecto de la inflación, a excepción de los bienes inmuebles. Las mismas se registran en software y a partir del 1 de Enero de 2016 por razones de agilidad en el registro se comienza con numeración en pólizas con el número uno, siguiendo éste mismo criterio de inicio para cada mes subsecuente. Cabe mencionar que al 31 de diciembre de 2015 la numeración final en pólizas fue de: Póliza Diario. 33600, Póliza de Ingresos.8470 y Póliza de Egresos 9417.
</t>
    </r>
  </si>
  <si>
    <t>Con fundamento en el articulo 45 de la Ley General de Contabilidad Gubernamental el registro de las pólizas que reflejan las operación de la Dirección de pensiones se lleva de manera histórica y solo se reiniciara cuando se migre la información contable a un nuevo sistema contable., derivado de lo anterior se informa que durante los meses de enero a abril de 2016 esta política no se siguió lo que motivo que el mes de mayo de 2016 se separaran la numeración que correspondía a las pólizas entidad y se continuara con el registro histórico, sin embargo en el año de 2017 esta política nuevamente fue no observada generando los estados financieros y la emisión de pólizas con numerales iniciales en cada mes del año 2017. siendo este año el único que permanecerá con esta practica ya que a partir del año de 2018 de migro la información contable al sistema INDETEC y este genera automáticamente y en forma consecutiva la emison de cada tipo de pólizas que se emiten.</t>
  </si>
  <si>
    <r>
      <t xml:space="preserve">
</t>
    </r>
    <r>
      <rPr>
        <b/>
        <sz val="10"/>
        <rFont val="Arial"/>
        <family val="2"/>
      </rPr>
      <t>C) INMUEBLES</t>
    </r>
    <r>
      <rPr>
        <sz val="10"/>
        <rFont val="Arial"/>
        <family val="2"/>
      </rPr>
      <t xml:space="preserve">
Se registran al valor de avalúo  y se reconoce el efecto de la inflación
</t>
    </r>
    <r>
      <rPr>
        <b/>
        <sz val="10"/>
        <rFont val="Arial"/>
        <family val="2"/>
      </rPr>
      <t>D) MAQUINARIA Y EQUIPO</t>
    </r>
    <r>
      <rPr>
        <sz val="10"/>
        <rFont val="Arial"/>
        <family val="2"/>
      </rPr>
      <t xml:space="preserve">
Se registran al costo de adquisición
</t>
    </r>
    <r>
      <rPr>
        <b/>
        <sz val="10"/>
        <rFont val="Arial"/>
        <family val="2"/>
      </rPr>
      <t>E) BIENES MUEBLES</t>
    </r>
    <r>
      <rPr>
        <sz val="10"/>
        <rFont val="Arial"/>
        <family val="2"/>
      </rPr>
      <t xml:space="preserve">
Se registran al costo o valor de adquisición
</t>
    </r>
    <r>
      <rPr>
        <b/>
        <sz val="10"/>
        <rFont val="Arial"/>
        <family val="2"/>
      </rPr>
      <t>F) DEPRECIACIÓN</t>
    </r>
    <r>
      <rPr>
        <sz val="10"/>
        <rFont val="Arial"/>
        <family val="2"/>
      </rPr>
      <t xml:space="preserve">
Se calcula aplicando el método de línea recta de conformidad con el Artículo 40 y 41 de la Ley del Impuesto Sobre la Renta, cuyos porcentajes utilizados son los siguientes:
Mobiliario y Equipo de Oficina 10 % (Art. 34 Frac. III. L.I.S.R.)
Equipo de Transporte 25 % (Art. 34 Frac. VI L.I.S.R.)
Equipo de Cómputo 30 % (Art. 34 Frac. VII L.I.S.R.)
Mobiliario y Equipo para eventos 10 % 
Maquinaria y Equipo 10 % (Art. 35 Frac. XIV L.I.S.R.)
Edificios 5% / 80%
</t>
    </r>
  </si>
  <si>
    <r>
      <t xml:space="preserve">
</t>
    </r>
    <r>
      <rPr>
        <b/>
        <sz val="10"/>
        <rFont val="Arial"/>
        <family val="2"/>
      </rPr>
      <t>C.RIESGOS CREDITICIOS</t>
    </r>
    <r>
      <rPr>
        <sz val="10"/>
        <rFont val="Arial"/>
        <family val="2"/>
      </rPr>
      <t xml:space="preserve">
La Dirección de Pensiones Civiles del Estado, constituye de manera permanente y creciente un fondo de seguro especial para riesgos crediticios por fallecimiento de los acreditados (Art. 44 de la Ley de Pensiones Civiles del Estado.)
</t>
    </r>
    <r>
      <rPr>
        <b/>
        <sz val="10"/>
        <rFont val="Arial"/>
        <family val="2"/>
      </rPr>
      <t>D.GASTOS Y PRODUCTOS FINANCIEROS</t>
    </r>
    <r>
      <rPr>
        <sz val="10"/>
        <rFont val="Arial"/>
        <family val="2"/>
      </rPr>
      <t xml:space="preserve">
Los intereses y  gastos financieros se registran en resultados a medida que se devengan o que ocurren.
</t>
    </r>
  </si>
  <si>
    <r>
      <rPr>
        <b/>
        <sz val="10"/>
        <rFont val="Arial"/>
        <family val="2"/>
      </rPr>
      <t>PRINCIPALES POLITICAS CONTABLES</t>
    </r>
    <r>
      <rPr>
        <sz val="10"/>
        <rFont val="Arial"/>
        <family val="2"/>
      </rPr>
      <t xml:space="preserve">
Las principales políticas contables establecidas para la preparación de los Estados Financieros y que están de acuerdo con las Normas de Información Financiera 
A.DISPONIBILIDADES E INVERSIONES EN VALORES
Las disponibilidades e inversiones en valores se encuentran valuadas a su valor de mercado (costo más rendimiento acumulado) y están principalmente por inversiones bancarias diarias y a corto plazo.
B.INTERESES DEVENGADOS NO COBRADOS 
Los intereses ordinarios devengados no cobrados se consideran cartera vencida a los 45 días después de su exigibilidad de pago.
Estos intereses se reconocen como ingreso en el momento en que se devengan 
</t>
    </r>
  </si>
  <si>
    <t>CARACTERISTICAS DEL SISTEMA DE CONTABILIDAD GUBERNAMENTAL</t>
  </si>
  <si>
    <t xml:space="preserve">La Dirección de Pensiones Civiles del Estado maneja para su registro contable el sistema SAAGC.NET que es una herramienta desarrollada por el INDETEC que facilita e integra las operaciones presupuestales, administrativas, contables y financieras, construyendo automáticamente la contabilidad gubernamental armonizada con un enfoque de gestión.
• Atiende la normatividad emitida del CONAC
• Integra en el proceso administrativo los momentos contables del ingreso y el egreso con un enfoque de gestión.
• Integra un control presupuestario con los clasificadores vigentes.
• Posee un control de seguridad de acceso con usuarios, permisos y perfiles.
• Configurable en red para múltiples usuarios en operación simultánea.
• Instalación por rangos de usuarios.
• Estados Financieros de la LGCG, LDF y LG de Transparencia.
• Mejoras por Actualizaciones de la normatividad incluidas dentro de la actualización anual.
• Otros informes útiles para la operación (Balanza de comprobación, Auxiliares, portal Cuenta Pública ASOFIS, DIOT, etc).
• Incorpora nuevas funcionalidades de valor agregado de manera permanente.
</t>
  </si>
  <si>
    <t>POLITICAS DE CONTABILIDAD SIGNIFICATIVAS</t>
  </si>
  <si>
    <t>MARCO CONCEPTUAL</t>
  </si>
  <si>
    <t xml:space="preserve"> 4.1 EFECTOS DE LA INFLACION</t>
  </si>
  <si>
    <t>La Dirección de Pensiones civiles del Estado no reconoce los efectos de la inflación a través de la re expresión de las cifras de sus Estados Financieros, y tampoco ha reconocido tales efectos en los activos no monetarios.</t>
  </si>
  <si>
    <t xml:space="preserve">4.2 BASE ACUMULATIVA </t>
  </si>
  <si>
    <t>El registro de las operaciones de la Dirección de Pensiones Civiles del Estado, se realiza con base al gasto e ingreso Recaudado y Ejercido, vinculando el presupuesto con la contabilidad y afectando una sola vez con la misma fuente de información los diferentes momentos contables de los Ingresos y los Egresos.</t>
  </si>
  <si>
    <t>4.3 INGRESOS</t>
  </si>
  <si>
    <t>Los Ingresos se registran atendiendo a los momentos del ingresos de manera simultanea considerando su naturaleza y clasificación siendo esta la siguiente:</t>
  </si>
  <si>
    <r>
      <rPr>
        <b/>
        <u/>
        <sz val="10"/>
        <rFont val="Arial"/>
        <family val="2"/>
      </rPr>
      <t>Ingresos de Gestión._</t>
    </r>
    <r>
      <rPr>
        <sz val="10"/>
        <rFont val="Arial"/>
        <family val="2"/>
      </rPr>
      <t xml:space="preserve"> Comprende las Aportaciones recibidas al amparo del articulo 22 de la Ley de Pensiones Civiles del Estado </t>
    </r>
  </si>
  <si>
    <r>
      <rPr>
        <b/>
        <sz val="10"/>
        <rFont val="Arial"/>
        <family val="2"/>
      </rPr>
      <t>Otros Ingresos y Beneficios:</t>
    </r>
    <r>
      <rPr>
        <sz val="10"/>
        <rFont val="Arial"/>
        <family val="2"/>
      </rPr>
      <t>- Comprende los ingresos recibidos por concepto de Intereses derivados de los prestamos otorgados con los recursos de esta Institución a los trabajadores cotizantes al fondo de pensiones así como a Jubilados y Pensionados, también se incluyen la prescripción de las aportaciones al fondo de pensiones de los trabajadores que durante mas de 10 años no han realizado aportación alguna así como las aportaciones de los trabajadores que han obtenido su jubilación o pensión, de igual manera también se incluyen todos aquellos ingresos que se reciban por concepto de venta de bienes muebles e inmuebles y por concepto de otros.</t>
    </r>
  </si>
  <si>
    <t>4.4 LAS INVERSIONES EN VALORES</t>
  </si>
  <si>
    <t>Las Inversiones son valuadas a su costo (costo mas rendimiento) y están principalmente por inversiones bancarias diarias y a corto plazo</t>
  </si>
  <si>
    <t>4.5 ACTIVO NO CIRCULANTE</t>
  </si>
  <si>
    <t>Los bienes que se adquieren se registran al costo de adquisición o bien al valor que se determine mediante la practica de un avaluó.</t>
  </si>
  <si>
    <t>4.6 BENEFICIOS A LOS TRABAJADORES DE ESTA INSTITUCION</t>
  </si>
  <si>
    <t>Los beneficios por causas distintas al retiro, a que tienen derecho los trabajadores que derivan de la antigüedad del trabajador por los servicios prestados se generan mediante la constitución de una provisión mediante la aplicación de un factor ya determinado para tal efecto.</t>
  </si>
  <si>
    <t>4.7 AUTORIZACION PARA LA EMISION DE LOS ESTADOS FINANCIEROS Y SUS NOTAS</t>
  </si>
  <si>
    <r>
      <t xml:space="preserve">Estos se realizan de conformidad con las </t>
    </r>
    <r>
      <rPr>
        <i/>
        <u/>
        <sz val="10"/>
        <rFont val="Arial"/>
        <family val="2"/>
      </rPr>
      <t>NORMAS Y METODOLOGIA PARA LA EMISION DE INFORMACION FINANCIERA Y ESTRUCTURA DE LOS ESTADOS FINANCIEROS BASICOS DE LA DIRECCION DE PENSIONES CIVILES DEL ESTADO Y CARACTERISTICAS DE SUS NOTAS.</t>
    </r>
  </si>
  <si>
    <t>4.8 PROVISIONES</t>
  </si>
  <si>
    <r>
      <rPr>
        <b/>
        <sz val="10"/>
        <rFont val="Arial"/>
        <family val="2"/>
      </rPr>
      <t>PRIMA DE ANTIGÜEDAD</t>
    </r>
    <r>
      <rPr>
        <sz val="10"/>
        <rFont val="Arial"/>
        <family val="2"/>
      </rPr>
      <t xml:space="preserve">
De acuerdo a lo que establece la Ley Federal del Trabajo y las Condiciones Generales, la Dirección de Pensiones Civiles del Estado tiene la obligación de pago por concepto de Prima de Antigüedad, esta obligación solo es exigible después de que el personal haya prestado un mínimo de 12  años de servicio y se computa con base a los años  de servicio a la fecha de su retiro, para hacer frente a esas obligaciones la Dirección de Pensiones provisiona dicho gasto conforme a la siguiente fórmula:
Salario mínimo burocrático diario  x 25 días x años de servicio (mayor a 15 años) = total  de la provisión. 
Salario mínimo burocrático diario  x 25 días x años de servicio (menor a  15 años) x 0.0667 = estimación de la provisión.
</t>
    </r>
  </si>
  <si>
    <t>SALDO DE LA PROVISIÓN AL MES QUE SE TRATA</t>
  </si>
  <si>
    <r>
      <rPr>
        <b/>
        <sz val="10"/>
        <rFont val="Arial"/>
        <family val="2"/>
      </rPr>
      <t>FONDO DE SEGURO SOBRE PRESTAMOS</t>
    </r>
    <r>
      <rPr>
        <sz val="10"/>
        <rFont val="Arial"/>
        <family val="2"/>
      </rPr>
      <t xml:space="preserve">
Esta provisión se constituye con la aportación que realizan los trabajadores que tramitan prestamos en sus diferentes modalidades y su aplicación es para redimir el saldo de estos prestamos al fallecimiento de los trabajadores, siempre y cuando se encuentren contribuyendo a este fondo al momento del deceso.
</t>
    </r>
  </si>
  <si>
    <t>4.9 RESERVAS</t>
  </si>
  <si>
    <r>
      <rPr>
        <b/>
        <sz val="10"/>
        <rFont val="Arial"/>
        <family val="2"/>
      </rPr>
      <t>RESERVA PARA JUBILACIONES, PENSIONES Y ADMINISTRACIÓN</t>
    </r>
    <r>
      <rPr>
        <sz val="10"/>
        <rFont val="Arial"/>
        <family val="2"/>
      </rPr>
      <t xml:space="preserve">
De conformidad con la observación con numeral 19  de la cedula de observaciones y recomendaciones derivadas de la auditoría externa practicada por el despacho Tello y Asociados S.C al ejercicio 2011, se modifica esta nota 
De acuerdo a lo que establece la Ley de Pensiones Civiles del Estado, la Dirección de Pensiones Civiles tiene obligación de pagar prestaciones de largo plazo consistentes a Jubilaciones y Pensiones, para hacer frente a estas obligaciones la Dirección cuenta con dos fideicomisos en administración los cuales se detallan a continuación:
</t>
    </r>
    <r>
      <rPr>
        <u/>
        <sz val="10"/>
        <rFont val="Arial"/>
        <family val="2"/>
      </rPr>
      <t>EL 05 DE DICIEMBRE DE 1996 SE FIRMO CONVENIO DE SUSTITUCION DE INSTITUCION  FIDUCIARIA PARA EL:</t>
    </r>
    <r>
      <rPr>
        <sz val="10"/>
        <rFont val="Arial"/>
        <family val="2"/>
      </rPr>
      <t xml:space="preserve">
</t>
    </r>
    <r>
      <rPr>
        <b/>
        <i/>
        <sz val="10"/>
        <rFont val="Arial"/>
        <family val="2"/>
      </rPr>
      <t>FIDEICOMISO JUBILADOS Y PENSIONADOS</t>
    </r>
    <r>
      <rPr>
        <sz val="10"/>
        <rFont val="Arial"/>
        <family val="2"/>
      </rPr>
      <t xml:space="preserve">: Fideicomiso de Inversión y Administración Irrevocable 
</t>
    </r>
    <r>
      <rPr>
        <b/>
        <i/>
        <sz val="10"/>
        <rFont val="Arial"/>
        <family val="2"/>
      </rPr>
      <t>CONTRATO</t>
    </r>
    <r>
      <rPr>
        <sz val="10"/>
        <rFont val="Arial"/>
        <family val="2"/>
      </rPr>
      <t xml:space="preserve">: No. 27334-2
</t>
    </r>
    <r>
      <rPr>
        <b/>
        <i/>
        <sz val="10"/>
        <rFont val="Arial"/>
        <family val="2"/>
      </rPr>
      <t>VIGENCIA</t>
    </r>
    <r>
      <rPr>
        <sz val="10"/>
        <rFont val="Arial"/>
        <family val="2"/>
      </rPr>
      <t xml:space="preserve">: desde 12 de agosto de 1992 a la fecha
</t>
    </r>
    <r>
      <rPr>
        <b/>
        <i/>
        <sz val="10"/>
        <rFont val="Arial"/>
        <family val="2"/>
      </rPr>
      <t>FIDEICOMITENTE</t>
    </r>
    <r>
      <rPr>
        <sz val="10"/>
        <rFont val="Arial"/>
        <family val="2"/>
      </rPr>
      <t xml:space="preserve">: Dirección de Pensiones Civiles del Estado y los Jubilados y Pensionados.
</t>
    </r>
    <r>
      <rPr>
        <b/>
        <i/>
        <sz val="10"/>
        <rFont val="Arial"/>
        <family val="2"/>
      </rPr>
      <t>FIDUCIARIO</t>
    </r>
    <r>
      <rPr>
        <sz val="10"/>
        <rFont val="Arial"/>
        <family val="2"/>
      </rPr>
      <t xml:space="preserve">: Bancomer  S.A.
</t>
    </r>
    <r>
      <rPr>
        <b/>
        <i/>
        <sz val="10"/>
        <rFont val="Arial"/>
        <family val="2"/>
      </rPr>
      <t>FIDEICOMISARIOS</t>
    </r>
    <r>
      <rPr>
        <sz val="10"/>
        <rFont val="Arial"/>
        <family val="2"/>
      </rPr>
      <t xml:space="preserve">: La Dirección de Pensiones Civiles del Estado (en primer Lugar) y las personas físicas que designe el comité técnico del fideicomiso (en segundo lugar)
</t>
    </r>
    <r>
      <rPr>
        <u/>
        <sz val="10"/>
        <rFont val="Arial"/>
        <family val="2"/>
      </rPr>
      <t>EL 23 DE NOVIEMBREBRE DE 2009 SE FIRMO CONVENIO DE SUSTITUCION DE INSTITUCION  FIDUCIARIA PARA EL</t>
    </r>
    <r>
      <rPr>
        <sz val="10"/>
        <rFont val="Arial"/>
        <family val="2"/>
      </rPr>
      <t xml:space="preserve">:
</t>
    </r>
    <r>
      <rPr>
        <b/>
        <i/>
        <sz val="10"/>
        <rFont val="Arial"/>
        <family val="2"/>
      </rPr>
      <t>FIDEICOMISO JUBILADOS Y PENSIONADOS</t>
    </r>
    <r>
      <rPr>
        <sz val="10"/>
        <rFont val="Arial"/>
        <family val="2"/>
      </rPr>
      <t xml:space="preserve">: Fideicomiso de Inversión y Administración Irrevocable 
</t>
    </r>
    <r>
      <rPr>
        <b/>
        <i/>
        <sz val="10"/>
        <rFont val="Arial"/>
        <family val="2"/>
      </rPr>
      <t>CONTRATO</t>
    </r>
    <r>
      <rPr>
        <sz val="10"/>
        <rFont val="Arial"/>
        <family val="2"/>
      </rPr>
      <t xml:space="preserve">: No. 106779-4
</t>
    </r>
    <r>
      <rPr>
        <b/>
        <i/>
        <sz val="10"/>
        <rFont val="Arial"/>
        <family val="2"/>
      </rPr>
      <t>VIGENCIA</t>
    </r>
    <r>
      <rPr>
        <sz val="10"/>
        <rFont val="Arial"/>
        <family val="2"/>
      </rPr>
      <t xml:space="preserve">: desde 12 de agosto de 1992 a la fecha
</t>
    </r>
    <r>
      <rPr>
        <b/>
        <i/>
        <sz val="10"/>
        <rFont val="Arial"/>
        <family val="2"/>
      </rPr>
      <t>FIDEICOMITENTE</t>
    </r>
    <r>
      <rPr>
        <sz val="10"/>
        <rFont val="Arial"/>
        <family val="2"/>
      </rPr>
      <t xml:space="preserve">: Dirección de Pensiones Civiles del Estado y los Jubilados y Pensionados.
</t>
    </r>
    <r>
      <rPr>
        <b/>
        <i/>
        <sz val="10"/>
        <rFont val="Arial"/>
        <family val="2"/>
      </rPr>
      <t>FIDUCIARIO</t>
    </r>
    <r>
      <rPr>
        <sz val="10"/>
        <rFont val="Arial"/>
        <family val="2"/>
      </rPr>
      <t>: Banamex S.A.</t>
    </r>
    <r>
      <rPr>
        <b/>
        <i/>
        <sz val="10"/>
        <rFont val="Arial"/>
        <family val="2"/>
      </rPr>
      <t xml:space="preserve">
FIDEICOMISARIOS:</t>
    </r>
    <r>
      <rPr>
        <sz val="10"/>
        <rFont val="Arial"/>
        <family val="2"/>
      </rPr>
      <t xml:space="preserve"> La Dirección de Pensiones Civiles del Estado (en primer Lugar) y las personas físicas que designe el comité técnico del fideicomiso (en segundo lugar)
</t>
    </r>
    <r>
      <rPr>
        <u/>
        <sz val="10"/>
        <rFont val="Arial"/>
        <family val="2"/>
      </rPr>
      <t>EL 14 DE DICIEMBRE DE 2020 SE FIRMO CONVENIO DE SUSTITUCION DE INSTITUCION  FIDUCIARIA PARA EL:</t>
    </r>
    <r>
      <rPr>
        <sz val="10"/>
        <rFont val="Arial"/>
        <family val="2"/>
      </rPr>
      <t xml:space="preserve">
</t>
    </r>
    <r>
      <rPr>
        <b/>
        <i/>
        <sz val="10"/>
        <rFont val="Arial"/>
        <family val="2"/>
      </rPr>
      <t>FIDEICOMISO JUBILADOS Y PENSIONADOS</t>
    </r>
    <r>
      <rPr>
        <sz val="10"/>
        <rFont val="Arial"/>
        <family val="2"/>
      </rPr>
      <t xml:space="preserve">: Fideicomiso de Inversión y Administración Irrevocable 
</t>
    </r>
    <r>
      <rPr>
        <b/>
        <i/>
        <sz val="10"/>
        <rFont val="Arial"/>
        <family val="2"/>
      </rPr>
      <t>CONTRATO</t>
    </r>
    <r>
      <rPr>
        <sz val="10"/>
        <rFont val="Arial"/>
        <family val="2"/>
      </rPr>
      <t xml:space="preserve">: No. 26068
</t>
    </r>
    <r>
      <rPr>
        <b/>
        <i/>
        <sz val="10"/>
        <rFont val="Arial"/>
        <family val="2"/>
      </rPr>
      <t>VIGENCIA:</t>
    </r>
    <r>
      <rPr>
        <sz val="10"/>
        <rFont val="Arial"/>
        <family val="2"/>
      </rPr>
      <t xml:space="preserve"> desde 12 de agosto de 1992 a la fecha
</t>
    </r>
    <r>
      <rPr>
        <b/>
        <i/>
        <sz val="10"/>
        <rFont val="Arial"/>
        <family val="2"/>
      </rPr>
      <t>FIDEICOMITENTE Y FIDEICOMISARIA:</t>
    </r>
    <r>
      <rPr>
        <sz val="10"/>
        <rFont val="Arial"/>
        <family val="2"/>
      </rPr>
      <t xml:space="preserve"> La Dirección de Pensiones Civiles del Estado
</t>
    </r>
    <r>
      <rPr>
        <b/>
        <i/>
        <sz val="10"/>
        <rFont val="Arial"/>
        <family val="2"/>
      </rPr>
      <t>FIDUCIARIO:</t>
    </r>
    <r>
      <rPr>
        <sz val="10"/>
        <rFont val="Arial"/>
        <family val="2"/>
      </rPr>
      <t xml:space="preserve"> Banco del Bajio S.A Institucion de Banca Multiple
</t>
    </r>
    <r>
      <rPr>
        <b/>
        <i/>
        <sz val="10"/>
        <rFont val="Arial"/>
        <family val="2"/>
      </rPr>
      <t>FIDEICOMISARIOS:</t>
    </r>
    <r>
      <rPr>
        <sz val="10"/>
        <rFont val="Arial"/>
        <family val="2"/>
      </rPr>
      <t xml:space="preserve"> La Dirección de Pensiones Civiles del Estado (en primer Lugar) y las personas físicas que designe el comité técnico del fideicomiso (en segundo lugar) 
</t>
    </r>
  </si>
  <si>
    <t>EL IMPORTE DE LOS RECURSOS AL MES QUE SE INFORMA ES POR LA CANTIDAD DE:</t>
  </si>
  <si>
    <t>Y SE ENCUENTRAN INVERTIDOS DE LA SIGUIENTE FORMA:</t>
  </si>
  <si>
    <t>4.10 CAMBIOS DE POLITICAS CONTABLES Y CORRECCIONES DE ERRORES/ RECLASIFICACIONES</t>
  </si>
  <si>
    <t>ERRORES CONTABLES</t>
  </si>
  <si>
    <t>Esta Institución a la fecha no realiza operaciones en moneda extranjera, ni operaciones que conlleven variaciones en el tipo de cambio</t>
  </si>
  <si>
    <t>SALDO DE ACTIVO NETO</t>
  </si>
  <si>
    <t>SALDO INICIAL</t>
  </si>
  <si>
    <t>AUMENTOS (+) DISMINUCIONES (-) POR TRASPASOS DE OTRAS PARTIDAS</t>
  </si>
  <si>
    <t>ESTIMACION POR INCOBRABLES/DETERIORO DEL EJERCICIO</t>
  </si>
  <si>
    <t>AMORTIZACIONES Y O DEPRECIACIONES  EN EL EJERCICIO</t>
  </si>
  <si>
    <t>ACTUALIZACIONES NETAS POR REEXPRESION O REVALUACION/INCREMENTO POR PLUSVALIA DE REVALUACION EN EL EJERCICIO</t>
  </si>
  <si>
    <t>SALDO FINAL</t>
  </si>
  <si>
    <t>CIRCULANTE</t>
  </si>
  <si>
    <t>NO CIRCULANTE</t>
  </si>
  <si>
    <t>TOTAL</t>
  </si>
  <si>
    <t>Efectivo y Equivalentes de efectivo</t>
  </si>
  <si>
    <t>Derechos a Efectivo o equivalentes de efectivo a recibir en corto plazo</t>
  </si>
  <si>
    <t>Derechos a Derechos a recibir bienes o servicios</t>
  </si>
  <si>
    <t>Bienes Disponibles para su transformacion o comsumo</t>
  </si>
  <si>
    <t>Otros activos circulantes</t>
  </si>
  <si>
    <t>Inversiones Financieras a largo plazo</t>
  </si>
  <si>
    <t>Derechos a Recibir Efectivo o equivalentes a Largo Plazo</t>
  </si>
  <si>
    <t>Bienes inmuebles, Infraestructura y Construcciones en Proceso</t>
  </si>
  <si>
    <t>Bienes Muebles</t>
  </si>
  <si>
    <t>Activos Intangibles</t>
  </si>
  <si>
    <t>Activos Diferidos</t>
  </si>
  <si>
    <t>Otros activos no circulantes</t>
  </si>
  <si>
    <t>POLITICAS DE CONTROL Y RIGUROSA OBSERVACION:</t>
  </si>
  <si>
    <t>Una vez trascurrido la estimación del tiempo de vida útil de los bienes inmuebles, se procede a realizar la revaluación de estos., pudiendo realizarse también esta revaluación en cualquier momento previa indicación de la Dirección General por así convenir a los intereses de la Institución.</t>
  </si>
  <si>
    <t>Para los bienes muebles se acumula la depreciación durante el tiempo estimado de vida útil y una vez que esta suma el total del costo del bien, se realiza la respectiva aplicación de la depreciación al bien, dejando como registro único el valor de 1.00 para control de la posesión y existencia del mismo</t>
  </si>
  <si>
    <t>Si por alguna razón se llegara a desaparecer un bien que se encuentra totalmente depreciado, este se pagara por parte del usuario que lo tenia bajo su resguardo en el costo que determine la Dirección, tomando en cuenta la fecha de la adquisición el tiempo de uso y el estado que guardaba al momento de su desaparición</t>
  </si>
  <si>
    <t>Para las bajas definitivas de los bienes muebles e inmuebles invariablemente deberá existir la autorización de la H. Junta Directiva, así como la respectiva acta circunstanciada de baja de mobiliario, detallando claramente el fin que se les dará a los muebles e inmuebles que se desagregan del patrimonio de la Institución.</t>
  </si>
  <si>
    <t>Para llevar a cabo lo que se describe en el punto anterior, invariablemente estos bienes deberán estar debidamente conciliados con la Subdirección de Contabilidad y Presupuesto y es responsabilidad de la Subdirección de Recursos Materiales y Servicios Generales, validar dicha información con el área en mención.</t>
  </si>
  <si>
    <t>Los fideicomisos con los que cuenta esta institución no son reportados bajo ningún ramo administrativo.  Sus recursos provienen del correcto manejo de sus excedentes. En la administración de sus flujos líquidos y reinversiones de sus rendimientos.</t>
  </si>
  <si>
    <t>Esta Institución no tiene a la fecha contraída ninguna deuda</t>
  </si>
  <si>
    <t>La Dirección de Pensiones Civiles del Estado, hasta esta fecha, no ha tenido necesidad de hacer uso de créditos para cumplir con el otorgamiento de prestaciones que tienen derecho los derechohabientes, por lo que no existe materia para gestionar el que se determine una calificación crediticia.</t>
  </si>
  <si>
    <t>Los trabajos de esta institución en las últimas fechas, siempre han sido orientadas con la finalidad de crear valor social y público a nuestros derechohabientes, y con ello para poder garantizarles un mejor servicio en el cumplimiento de sus prestaciones, como prueba de lo anterior tenemos:</t>
  </si>
  <si>
    <r>
      <rPr>
        <b/>
        <i/>
        <u/>
        <sz val="10"/>
        <rFont val="Arial"/>
        <family val="2"/>
      </rPr>
      <t>A) PRINCIPALES POLITICAS DE CONTROL INTERNO</t>
    </r>
    <r>
      <rPr>
        <sz val="10"/>
        <rFont val="Arial"/>
        <family val="2"/>
      </rPr>
      <t>: Cumpliendo con las disposiciones aplicables en la Dirección se tiene el Comité de Control Interno, trabajándose en la generación de la Matriz de Riesgos y la administración de riesgos institucionales de la Dirección de Pensiones Civiles del Estado de Michoacán, para dar cumplimiento al acuerdo por el que se establecen las reglas de operación del comité de control interno para la Administración Pública Estatal, publicado en el Periódico Oficial del Estado de Michoacán el 19 de Septiembre de 2017</t>
    </r>
  </si>
  <si>
    <r>
      <rPr>
        <b/>
        <i/>
        <u/>
        <sz val="10"/>
        <rFont val="Arial"/>
        <family val="2"/>
      </rPr>
      <t>B) MEDIDAS DE DESEMPEÑO FINANCIERO, METAS Y ALCANCE</t>
    </r>
    <r>
      <rPr>
        <sz val="10"/>
        <rFont val="Arial"/>
        <family val="2"/>
      </rPr>
      <t>: En el presente ejercicio Fiscal, el Programa Operativo Anual se generó partiendo de la Matriz de indicadores para resultados, además para transparentar la toma de decisiones y hacerlo con mayor eficiencia, se trabaja con los siguientes comités: Comité interno de compras y medidas de austeridad, Comité de Fideicomisos y Comité de cartera vencida.</t>
    </r>
  </si>
  <si>
    <t>Esta Institución no tiene a la fecha nada que informar</t>
  </si>
  <si>
    <t>Esta Institución no cuenta con partes relacionadas que pudieran ejercer influencia significativa en la toma de decisiones financieras y operativas</t>
  </si>
  <si>
    <t>_________________________________</t>
  </si>
  <si>
    <t>C.P. DANTE HUERTA SILVA</t>
  </si>
  <si>
    <t xml:space="preserve">MIIF Y C.P. MONICA PONCE DE LEON RIVERA </t>
  </si>
  <si>
    <t xml:space="preserve">  </t>
  </si>
  <si>
    <t>_______________________________</t>
  </si>
  <si>
    <t>DIRECTOR DE PLANEACION Y FINANZAS</t>
  </si>
  <si>
    <t>SUBDIRECTORA DE  CONTABILIDAD Y PRESUPUESTO</t>
  </si>
  <si>
    <t>______________________________________________</t>
  </si>
  <si>
    <t xml:space="preserve">VALOR DE ADJUDICACION </t>
  </si>
  <si>
    <t>REGISTRO DEL ADEUDOS</t>
  </si>
  <si>
    <t>UTILIDAD O PERDIDA OBTENIDA EN LA VENTA DEL INMUEBLE</t>
  </si>
  <si>
    <t>PRIMER MOMENTO: REGISTRO DE LA ADJUDICACION DEL INMUEBLE</t>
  </si>
  <si>
    <t>SEGUNDO MOMENTO REGISTRO DE LA VENTA DEL INMUBLE</t>
  </si>
  <si>
    <t>STATUS</t>
  </si>
  <si>
    <t>v</t>
  </si>
  <si>
    <r>
      <rPr>
        <b/>
        <u/>
        <sz val="9"/>
        <color rgb="FF000000"/>
        <rFont val="Arial"/>
        <family val="2"/>
      </rPr>
      <t>STATUS:</t>
    </r>
    <r>
      <rPr>
        <sz val="9"/>
        <color rgb="FF000000"/>
        <rFont val="Arial"/>
        <family val="2"/>
      </rPr>
      <t xml:space="preserve">  </t>
    </r>
  </si>
  <si>
    <r>
      <t>(</t>
    </r>
    <r>
      <rPr>
        <b/>
        <sz val="8"/>
        <color rgb="FF000000"/>
        <rFont val="Arial"/>
        <family val="2"/>
      </rPr>
      <t>PA</t>
    </r>
    <r>
      <rPr>
        <sz val="8"/>
        <color rgb="FF000000"/>
        <rFont val="Arial"/>
        <family val="2"/>
      </rPr>
      <t>) PROCESO DE ADMINISTRATIVO / (</t>
    </r>
    <r>
      <rPr>
        <b/>
        <sz val="8"/>
        <color rgb="FF000000"/>
        <rFont val="Arial"/>
        <family val="2"/>
      </rPr>
      <t>FV</t>
    </r>
    <r>
      <rPr>
        <sz val="8"/>
        <color rgb="FF000000"/>
        <rFont val="Arial"/>
        <family val="2"/>
      </rPr>
      <t>) FIJAR PRECIO DE VENTA / (</t>
    </r>
    <r>
      <rPr>
        <b/>
        <sz val="8"/>
        <color rgb="FF000000"/>
        <rFont val="Arial"/>
        <family val="2"/>
      </rPr>
      <t>PV</t>
    </r>
    <r>
      <rPr>
        <sz val="8"/>
        <color rgb="FF000000"/>
        <rFont val="Arial"/>
        <family val="2"/>
      </rPr>
      <t>) PROCESO DE ASIGNACION Y VENTA / (</t>
    </r>
    <r>
      <rPr>
        <b/>
        <sz val="8"/>
        <color rgb="FF000000"/>
        <rFont val="Arial"/>
        <family val="2"/>
      </rPr>
      <t>PP</t>
    </r>
    <r>
      <rPr>
        <sz val="8"/>
        <color rgb="FF000000"/>
        <rFont val="Arial"/>
        <family val="2"/>
      </rPr>
      <t>)PROCESO DE PAGO /(</t>
    </r>
    <r>
      <rPr>
        <b/>
        <sz val="8"/>
        <color rgb="FF000000"/>
        <rFont val="Arial"/>
        <family val="2"/>
      </rPr>
      <t>V</t>
    </r>
    <r>
      <rPr>
        <sz val="8"/>
        <color rgb="FF000000"/>
        <rFont val="Arial"/>
        <family val="2"/>
      </rPr>
      <t>) VENDIDA</t>
    </r>
  </si>
  <si>
    <t>REGISTRO DE LOS BIENES INMUEBLES EMBARGADOS DERIBADOS DE JUICIOS POR INCUMPLIMIENTO EN EL PAGO DE LOS PRESTAMOS HIPOTECARIOS Y DE LIQUIDEZ OTORGADOS</t>
  </si>
  <si>
    <t>ADEUDO NO RECUPERADO CON RELACION AL VALOR DE ADJUDICACION</t>
  </si>
  <si>
    <t>OTROS GASTOS REALIZADOS POSTERIORES A LA ADJUDICACION</t>
  </si>
  <si>
    <t>ADEUDO TOTALNO RECUPERADO</t>
  </si>
  <si>
    <t>TOTALES</t>
  </si>
  <si>
    <t>VALOR COMERCIAL AVALUO</t>
  </si>
  <si>
    <r>
      <t xml:space="preserve">En lo que corresponde a los Egresos, bajo el equilibrio presupuestal conforme la Ley General de Contabilidad Gubernamental, Ley de Disciplina Financiera de las Entidades Federativas y los municipios, Ley de Planeación Hacendaria, Presupuesto, Gasto Público y Contabilidad Gubernamental del Estado y las Normas y Lineamiento emitidos por el Consejo Nacional de Armonización Contable y Consejo Estatal de Armonización Contable del Estado de Michoacán, se plantea un ejercicio presupuestal equilibrado por los mismos </t>
    </r>
    <r>
      <rPr>
        <b/>
        <sz val="10"/>
        <color rgb="FFFF0000"/>
        <rFont val="Arial"/>
        <family val="2"/>
      </rPr>
      <t>$4,577'628,500.00 (Cuatro mil quinientos setenta y siete millones seiscientos veintiocho mil quinientos pesos 00/100 M.N.)</t>
    </r>
    <r>
      <rPr>
        <sz val="10"/>
        <rFont val="Arial"/>
        <family val="2"/>
      </rPr>
      <t>que se calculan Recaudar , los incrementos en los Gastos e Inversiones que conforman el Presupuesto de Egresos, se desglosan de manera detallada en los anexos que se entregan.</t>
    </r>
  </si>
  <si>
    <r>
      <t xml:space="preserve">Los recursos proyectados a recaudar en el presupuesto de Ingresos y por consecuencia aplicar en el presupuestos de egresos del </t>
    </r>
    <r>
      <rPr>
        <sz val="10"/>
        <color rgb="FFFF0000"/>
        <rFont val="Arial"/>
        <family val="2"/>
      </rPr>
      <t>Ejercicio Fiscal 2023</t>
    </r>
    <r>
      <rPr>
        <sz val="10"/>
        <rFont val="Arial"/>
        <family val="2"/>
      </rPr>
      <t xml:space="preserve"> en la Dirección de Pensiones Civiles del Estado ascienden a la cantidad de </t>
    </r>
    <r>
      <rPr>
        <b/>
        <sz val="10"/>
        <color rgb="FFFF0000"/>
        <rFont val="Arial"/>
        <family val="2"/>
      </rPr>
      <t>$4,577'628,500.00 (Cuatro mil quinientos setenta y siete millones seiscientos veintiocho mil quinientos pesos 00/100 M.N.)</t>
    </r>
  </si>
  <si>
    <r>
      <t xml:space="preserve">c) EJERCICIO FISCAL: </t>
    </r>
    <r>
      <rPr>
        <sz val="10"/>
        <rFont val="Arial"/>
        <family val="2"/>
      </rPr>
      <t>El periodo contable de este ejercicio es</t>
    </r>
    <r>
      <rPr>
        <b/>
        <sz val="10"/>
        <rFont val="Arial"/>
        <family val="2"/>
      </rPr>
      <t xml:space="preserve"> </t>
    </r>
    <r>
      <rPr>
        <b/>
        <sz val="10"/>
        <color rgb="FFFF0000"/>
        <rFont val="Arial"/>
        <family val="2"/>
      </rPr>
      <t>2023</t>
    </r>
  </si>
  <si>
    <t>PRECIO DE VENTA FIJADO POR LA H. JUNTA DIRECTIVA A LA FECHA</t>
  </si>
  <si>
    <t>CLAVE/ CUENTA                                                  1193-01</t>
  </si>
  <si>
    <r>
      <rPr>
        <b/>
        <sz val="8"/>
        <color rgb="FF000000"/>
        <rFont val="Arial"/>
        <family val="2"/>
      </rPr>
      <t>30442</t>
    </r>
    <r>
      <rPr>
        <sz val="8"/>
        <color rgb="FF000000"/>
        <rFont val="Arial"/>
        <family val="2"/>
      </rPr>
      <t xml:space="preserve">          -02-000018</t>
    </r>
  </si>
  <si>
    <r>
      <rPr>
        <b/>
        <sz val="8"/>
        <color rgb="FF000000"/>
        <rFont val="Arial"/>
        <family val="2"/>
      </rPr>
      <t>44028</t>
    </r>
    <r>
      <rPr>
        <sz val="8"/>
        <color rgb="FF000000"/>
        <rFont val="Arial"/>
        <family val="2"/>
      </rPr>
      <t xml:space="preserve">          -02-000020</t>
    </r>
  </si>
  <si>
    <t>434/2023</t>
  </si>
  <si>
    <t>REG/      POLIZA/    DIARIO</t>
  </si>
  <si>
    <t>116/2023</t>
  </si>
  <si>
    <t>638/2023</t>
  </si>
  <si>
    <t xml:space="preserve">    </t>
  </si>
  <si>
    <r>
      <rPr>
        <b/>
        <sz val="8"/>
        <color rgb="FF000000"/>
        <rFont val="Arial"/>
        <family val="2"/>
      </rPr>
      <t>51472</t>
    </r>
    <r>
      <rPr>
        <sz val="8"/>
        <color rgb="FF000000"/>
        <rFont val="Arial"/>
        <family val="2"/>
      </rPr>
      <t xml:space="preserve">            -02-000004</t>
    </r>
  </si>
  <si>
    <r>
      <rPr>
        <b/>
        <sz val="8"/>
        <color rgb="FF000000"/>
        <rFont val="Arial"/>
        <family val="2"/>
      </rPr>
      <t>51472</t>
    </r>
    <r>
      <rPr>
        <sz val="8"/>
        <color rgb="FF000000"/>
        <rFont val="Arial"/>
        <family val="2"/>
      </rPr>
      <t xml:space="preserve">            -02-000005</t>
    </r>
  </si>
  <si>
    <r>
      <rPr>
        <b/>
        <sz val="8"/>
        <color rgb="FF000000"/>
        <rFont val="Arial"/>
        <family val="2"/>
      </rPr>
      <t>39704</t>
    </r>
    <r>
      <rPr>
        <sz val="8"/>
        <color rgb="FF000000"/>
        <rFont val="Arial"/>
        <family val="2"/>
      </rPr>
      <t xml:space="preserve">            -02-000001</t>
    </r>
  </si>
  <si>
    <r>
      <rPr>
        <b/>
        <sz val="8"/>
        <color rgb="FF000000"/>
        <rFont val="Arial"/>
        <family val="2"/>
      </rPr>
      <t>21436</t>
    </r>
    <r>
      <rPr>
        <sz val="8"/>
        <color rgb="FF000000"/>
        <rFont val="Arial"/>
        <family val="2"/>
      </rPr>
      <t xml:space="preserve">            -02-000002</t>
    </r>
  </si>
  <si>
    <r>
      <rPr>
        <b/>
        <sz val="8"/>
        <color rgb="FF000000"/>
        <rFont val="Arial"/>
        <family val="2"/>
      </rPr>
      <t>41757</t>
    </r>
    <r>
      <rPr>
        <sz val="8"/>
        <color rgb="FF000000"/>
        <rFont val="Arial"/>
        <family val="2"/>
      </rPr>
      <t xml:space="preserve">            -02-000003 Y 000006</t>
    </r>
  </si>
  <si>
    <r>
      <rPr>
        <b/>
        <sz val="8"/>
        <color rgb="FF000000"/>
        <rFont val="Arial"/>
        <family val="2"/>
      </rPr>
      <t>63734</t>
    </r>
    <r>
      <rPr>
        <sz val="8"/>
        <color rgb="FF000000"/>
        <rFont val="Arial"/>
        <family val="2"/>
      </rPr>
      <t xml:space="preserve">            -02-000003        -03-000020</t>
    </r>
  </si>
  <si>
    <r>
      <rPr>
        <b/>
        <sz val="8"/>
        <color rgb="FF000000"/>
        <rFont val="Arial"/>
        <family val="2"/>
      </rPr>
      <t>50500</t>
    </r>
    <r>
      <rPr>
        <sz val="8"/>
        <color rgb="FF000000"/>
        <rFont val="Arial"/>
        <family val="2"/>
      </rPr>
      <t xml:space="preserve">            -02-000008</t>
    </r>
  </si>
  <si>
    <r>
      <rPr>
        <b/>
        <sz val="8"/>
        <color rgb="FF000000"/>
        <rFont val="Arial"/>
        <family val="2"/>
      </rPr>
      <t>34561</t>
    </r>
    <r>
      <rPr>
        <sz val="8"/>
        <color rgb="FF000000"/>
        <rFont val="Arial"/>
        <family val="2"/>
      </rPr>
      <t xml:space="preserve">            -02-000009</t>
    </r>
  </si>
  <si>
    <r>
      <rPr>
        <b/>
        <sz val="8"/>
        <color rgb="FF000000"/>
        <rFont val="Arial"/>
        <family val="2"/>
      </rPr>
      <t>18831</t>
    </r>
    <r>
      <rPr>
        <sz val="8"/>
        <color rgb="FF000000"/>
        <rFont val="Arial"/>
        <family val="2"/>
      </rPr>
      <t xml:space="preserve">            -02-000010</t>
    </r>
  </si>
  <si>
    <r>
      <rPr>
        <b/>
        <sz val="8"/>
        <color rgb="FF000000"/>
        <rFont val="Arial"/>
        <family val="2"/>
      </rPr>
      <t>35138</t>
    </r>
    <r>
      <rPr>
        <sz val="8"/>
        <color rgb="FF000000"/>
        <rFont val="Arial"/>
        <family val="2"/>
      </rPr>
      <t xml:space="preserve">            -02-000011</t>
    </r>
  </si>
  <si>
    <r>
      <rPr>
        <b/>
        <sz val="8"/>
        <color rgb="FF000000"/>
        <rFont val="Arial"/>
        <family val="2"/>
      </rPr>
      <t>66576</t>
    </r>
    <r>
      <rPr>
        <sz val="8"/>
        <color rgb="FF000000"/>
        <rFont val="Arial"/>
        <family val="2"/>
      </rPr>
      <t xml:space="preserve">            -02-000012</t>
    </r>
  </si>
  <si>
    <r>
      <rPr>
        <b/>
        <sz val="8"/>
        <color rgb="FF000000"/>
        <rFont val="Arial"/>
        <family val="2"/>
      </rPr>
      <t>43433</t>
    </r>
    <r>
      <rPr>
        <sz val="8"/>
        <color rgb="FF000000"/>
        <rFont val="Arial"/>
        <family val="2"/>
      </rPr>
      <t xml:space="preserve">            -02-000013</t>
    </r>
  </si>
  <si>
    <r>
      <rPr>
        <b/>
        <sz val="8"/>
        <color rgb="FF000000"/>
        <rFont val="Arial"/>
        <family val="2"/>
      </rPr>
      <t>40220</t>
    </r>
    <r>
      <rPr>
        <sz val="8"/>
        <color rgb="FF000000"/>
        <rFont val="Arial"/>
        <family val="2"/>
      </rPr>
      <t xml:space="preserve">            -02-000014</t>
    </r>
  </si>
  <si>
    <r>
      <rPr>
        <b/>
        <sz val="8"/>
        <color rgb="FF000000"/>
        <rFont val="Arial"/>
        <family val="2"/>
      </rPr>
      <t>48056</t>
    </r>
    <r>
      <rPr>
        <sz val="8"/>
        <color rgb="FF000000"/>
        <rFont val="Arial"/>
        <family val="2"/>
      </rPr>
      <t xml:space="preserve">            -02-000015</t>
    </r>
  </si>
  <si>
    <r>
      <rPr>
        <b/>
        <sz val="8"/>
        <color rgb="FF000000"/>
        <rFont val="Arial"/>
        <family val="2"/>
      </rPr>
      <t>44717</t>
    </r>
    <r>
      <rPr>
        <sz val="8"/>
        <color rgb="FF000000"/>
        <rFont val="Arial"/>
        <family val="2"/>
      </rPr>
      <t xml:space="preserve">            -02-000016</t>
    </r>
  </si>
  <si>
    <r>
      <rPr>
        <b/>
        <sz val="8"/>
        <color rgb="FF000000"/>
        <rFont val="Arial"/>
        <family val="2"/>
      </rPr>
      <t>25114</t>
    </r>
    <r>
      <rPr>
        <sz val="8"/>
        <color rgb="FF000000"/>
        <rFont val="Arial"/>
        <family val="2"/>
      </rPr>
      <t xml:space="preserve">           -02-000017</t>
    </r>
  </si>
  <si>
    <r>
      <rPr>
        <b/>
        <sz val="8"/>
        <color rgb="FF000000"/>
        <rFont val="Arial"/>
        <family val="2"/>
      </rPr>
      <t>61616</t>
    </r>
    <r>
      <rPr>
        <sz val="8"/>
        <color rgb="FF000000"/>
        <rFont val="Arial"/>
        <family val="2"/>
      </rPr>
      <t xml:space="preserve">            -02-000021</t>
    </r>
  </si>
  <si>
    <r>
      <rPr>
        <b/>
        <sz val="8"/>
        <color rgb="FF000000"/>
        <rFont val="Arial"/>
        <family val="2"/>
      </rPr>
      <t>36412 Y 57346</t>
    </r>
    <r>
      <rPr>
        <sz val="8"/>
        <color rgb="FF000000"/>
        <rFont val="Arial"/>
        <family val="2"/>
      </rPr>
      <t xml:space="preserve">           -02-000022</t>
    </r>
  </si>
  <si>
    <r>
      <rPr>
        <b/>
        <sz val="8"/>
        <color rgb="FF000000"/>
        <rFont val="Arial"/>
        <family val="2"/>
      </rPr>
      <t>53571</t>
    </r>
    <r>
      <rPr>
        <sz val="8"/>
        <color rgb="FF000000"/>
        <rFont val="Arial"/>
        <family val="2"/>
      </rPr>
      <t xml:space="preserve">            -02-000023</t>
    </r>
  </si>
  <si>
    <r>
      <rPr>
        <b/>
        <sz val="8"/>
        <color rgb="FF000000"/>
        <rFont val="Arial"/>
        <family val="2"/>
      </rPr>
      <t>56295</t>
    </r>
    <r>
      <rPr>
        <sz val="8"/>
        <color rgb="FF000000"/>
        <rFont val="Arial"/>
        <family val="2"/>
      </rPr>
      <t xml:space="preserve">            -02-000024</t>
    </r>
  </si>
  <si>
    <r>
      <rPr>
        <b/>
        <sz val="8"/>
        <color rgb="FF000000"/>
        <rFont val="Arial"/>
        <family val="2"/>
      </rPr>
      <t>50875</t>
    </r>
    <r>
      <rPr>
        <sz val="8"/>
        <color rgb="FF000000"/>
        <rFont val="Arial"/>
        <family val="2"/>
      </rPr>
      <t xml:space="preserve">            -02-000025</t>
    </r>
  </si>
  <si>
    <r>
      <rPr>
        <b/>
        <sz val="8"/>
        <color rgb="FF000000"/>
        <rFont val="Arial"/>
        <family val="2"/>
      </rPr>
      <t>53377</t>
    </r>
    <r>
      <rPr>
        <sz val="8"/>
        <color rgb="FF000000"/>
        <rFont val="Arial"/>
        <family val="2"/>
      </rPr>
      <t xml:space="preserve">           -03-000003</t>
    </r>
  </si>
  <si>
    <r>
      <rPr>
        <b/>
        <sz val="8"/>
        <color rgb="FF000000"/>
        <rFont val="Arial"/>
        <family val="2"/>
      </rPr>
      <t>46645</t>
    </r>
    <r>
      <rPr>
        <sz val="8"/>
        <color rgb="FF000000"/>
        <rFont val="Arial"/>
        <family val="2"/>
      </rPr>
      <t xml:space="preserve">           -03-000004</t>
    </r>
  </si>
  <si>
    <r>
      <rPr>
        <b/>
        <sz val="8"/>
        <color rgb="FF000000"/>
        <rFont val="Arial"/>
        <family val="2"/>
      </rPr>
      <t>74209</t>
    </r>
    <r>
      <rPr>
        <sz val="8"/>
        <color rgb="FF000000"/>
        <rFont val="Arial"/>
        <family val="2"/>
      </rPr>
      <t xml:space="preserve">           -03-000005</t>
    </r>
  </si>
  <si>
    <r>
      <rPr>
        <b/>
        <sz val="8"/>
        <color rgb="FF000000"/>
        <rFont val="Arial"/>
        <family val="2"/>
      </rPr>
      <t>74952</t>
    </r>
    <r>
      <rPr>
        <sz val="8"/>
        <color rgb="FF000000"/>
        <rFont val="Arial"/>
        <family val="2"/>
      </rPr>
      <t xml:space="preserve">           -03-000006</t>
    </r>
  </si>
  <si>
    <r>
      <rPr>
        <b/>
        <sz val="8"/>
        <color rgb="FF000000"/>
        <rFont val="Arial"/>
        <family val="2"/>
      </rPr>
      <t>531</t>
    </r>
    <r>
      <rPr>
        <sz val="8"/>
        <color rgb="FF000000"/>
        <rFont val="Arial"/>
        <family val="2"/>
      </rPr>
      <t xml:space="preserve">                -03-000007</t>
    </r>
  </si>
  <si>
    <r>
      <rPr>
        <b/>
        <sz val="8"/>
        <color rgb="FF000000"/>
        <rFont val="Arial"/>
        <family val="2"/>
      </rPr>
      <t>101406  Y  66597</t>
    </r>
    <r>
      <rPr>
        <sz val="8"/>
        <color rgb="FF000000"/>
        <rFont val="Arial"/>
        <family val="2"/>
      </rPr>
      <t xml:space="preserve">          -03-000009</t>
    </r>
  </si>
  <si>
    <r>
      <rPr>
        <b/>
        <sz val="8"/>
        <color rgb="FF000000"/>
        <rFont val="Arial"/>
        <family val="2"/>
      </rPr>
      <t>60844</t>
    </r>
    <r>
      <rPr>
        <sz val="8"/>
        <color rgb="FF000000"/>
        <rFont val="Arial"/>
        <family val="2"/>
      </rPr>
      <t xml:space="preserve">               -03-000010</t>
    </r>
  </si>
  <si>
    <t>1095/2023</t>
  </si>
  <si>
    <r>
      <rPr>
        <b/>
        <sz val="8"/>
        <color rgb="FF000000"/>
        <rFont val="Arial"/>
        <family val="2"/>
      </rPr>
      <t>63119</t>
    </r>
    <r>
      <rPr>
        <sz val="8"/>
        <color rgb="FF000000"/>
        <rFont val="Arial"/>
        <family val="2"/>
      </rPr>
      <t xml:space="preserve">               -03-000012</t>
    </r>
  </si>
  <si>
    <r>
      <rPr>
        <b/>
        <sz val="8"/>
        <color rgb="FF000000"/>
        <rFont val="Arial"/>
        <family val="2"/>
      </rPr>
      <t>65317</t>
    </r>
    <r>
      <rPr>
        <sz val="8"/>
        <color rgb="FF000000"/>
        <rFont val="Arial"/>
        <family val="2"/>
      </rPr>
      <t xml:space="preserve">               -03-000013</t>
    </r>
  </si>
  <si>
    <r>
      <rPr>
        <b/>
        <sz val="8"/>
        <color rgb="FF000000"/>
        <rFont val="Arial"/>
        <family val="2"/>
      </rPr>
      <t>43521</t>
    </r>
    <r>
      <rPr>
        <sz val="8"/>
        <color rgb="FF000000"/>
        <rFont val="Arial"/>
        <family val="2"/>
      </rPr>
      <t xml:space="preserve">               -03-000014</t>
    </r>
  </si>
  <si>
    <r>
      <rPr>
        <b/>
        <sz val="8"/>
        <color rgb="FF000000"/>
        <rFont val="Arial"/>
        <family val="2"/>
      </rPr>
      <t>29923</t>
    </r>
    <r>
      <rPr>
        <sz val="8"/>
        <color rgb="FF000000"/>
        <rFont val="Arial"/>
        <family val="2"/>
      </rPr>
      <t xml:space="preserve">               -03-000015</t>
    </r>
  </si>
  <si>
    <r>
      <rPr>
        <b/>
        <sz val="8"/>
        <color rgb="FF000000"/>
        <rFont val="Arial"/>
        <family val="2"/>
      </rPr>
      <t>8168</t>
    </r>
    <r>
      <rPr>
        <sz val="8"/>
        <color rgb="FF000000"/>
        <rFont val="Arial"/>
        <family val="2"/>
      </rPr>
      <t xml:space="preserve">               -03-000016</t>
    </r>
  </si>
  <si>
    <r>
      <rPr>
        <b/>
        <sz val="8"/>
        <color rgb="FF000000"/>
        <rFont val="Arial"/>
        <family val="2"/>
      </rPr>
      <t>71816</t>
    </r>
    <r>
      <rPr>
        <sz val="8"/>
        <color rgb="FF000000"/>
        <rFont val="Arial"/>
        <family val="2"/>
      </rPr>
      <t xml:space="preserve">               -03-000017</t>
    </r>
  </si>
  <si>
    <r>
      <rPr>
        <b/>
        <sz val="8"/>
        <color rgb="FF000000"/>
        <rFont val="Arial"/>
        <family val="2"/>
      </rPr>
      <t>32284</t>
    </r>
    <r>
      <rPr>
        <sz val="8"/>
        <color rgb="FF000000"/>
        <rFont val="Arial"/>
        <family val="2"/>
      </rPr>
      <t xml:space="preserve">               -03-000018</t>
    </r>
  </si>
  <si>
    <r>
      <rPr>
        <b/>
        <sz val="8"/>
        <color rgb="FF000000"/>
        <rFont val="Arial"/>
        <family val="2"/>
      </rPr>
      <t>40067</t>
    </r>
    <r>
      <rPr>
        <sz val="8"/>
        <color rgb="FF000000"/>
        <rFont val="Arial"/>
        <family val="2"/>
      </rPr>
      <t xml:space="preserve">               -03-000019</t>
    </r>
  </si>
  <si>
    <t>FALTAN LAS ESCRITURAS</t>
  </si>
  <si>
    <r>
      <rPr>
        <b/>
        <sz val="8"/>
        <color rgb="FF000000"/>
        <rFont val="Arial"/>
        <family val="2"/>
      </rPr>
      <t>595</t>
    </r>
    <r>
      <rPr>
        <sz val="8"/>
        <color rgb="FF000000"/>
        <rFont val="Arial"/>
        <family val="2"/>
      </rPr>
      <t xml:space="preserve">                -03-000008</t>
    </r>
  </si>
  <si>
    <r>
      <rPr>
        <b/>
        <sz val="8"/>
        <color rgb="FF000000"/>
        <rFont val="Arial"/>
        <family val="2"/>
      </rPr>
      <t>25113</t>
    </r>
    <r>
      <rPr>
        <sz val="8"/>
        <color rgb="FF000000"/>
        <rFont val="Arial"/>
        <family val="2"/>
      </rPr>
      <t xml:space="preserve">            -02-000026</t>
    </r>
  </si>
  <si>
    <r>
      <rPr>
        <b/>
        <sz val="8"/>
        <color rgb="FF000000"/>
        <rFont val="Arial"/>
        <family val="2"/>
      </rPr>
      <t>25114</t>
    </r>
    <r>
      <rPr>
        <sz val="8"/>
        <color rgb="FF000000"/>
        <rFont val="Arial"/>
        <family val="2"/>
      </rPr>
      <t xml:space="preserve">            -02-000027</t>
    </r>
  </si>
  <si>
    <t>1507/2023</t>
  </si>
  <si>
    <t>V</t>
  </si>
  <si>
    <r>
      <rPr>
        <b/>
        <sz val="8"/>
        <color rgb="FF000000"/>
        <rFont val="Arial"/>
        <family val="2"/>
      </rPr>
      <t>97365</t>
    </r>
    <r>
      <rPr>
        <sz val="8"/>
        <color rgb="FF000000"/>
        <rFont val="Arial"/>
        <family val="2"/>
      </rPr>
      <t xml:space="preserve">            -02-000003        -03-000023</t>
    </r>
  </si>
  <si>
    <r>
      <rPr>
        <b/>
        <sz val="8"/>
        <color rgb="FF000000"/>
        <rFont val="Arial"/>
        <family val="2"/>
      </rPr>
      <t>73176</t>
    </r>
    <r>
      <rPr>
        <sz val="8"/>
        <color rgb="FF000000"/>
        <rFont val="Arial"/>
        <family val="2"/>
      </rPr>
      <t xml:space="preserve">            -02-000003        -03-000022</t>
    </r>
  </si>
  <si>
    <r>
      <rPr>
        <b/>
        <sz val="8"/>
        <color rgb="FF000000"/>
        <rFont val="Arial"/>
        <family val="2"/>
      </rPr>
      <t>30858</t>
    </r>
    <r>
      <rPr>
        <sz val="8"/>
        <color rgb="FF000000"/>
        <rFont val="Arial"/>
        <family val="2"/>
      </rPr>
      <t xml:space="preserve">            -02-000003        -03-000024</t>
    </r>
  </si>
  <si>
    <t>AL 31 DE DICIEMBRE DE 2023</t>
  </si>
  <si>
    <t>CUENTAS POR COBRAR A CORTO PLAZO</t>
  </si>
  <si>
    <t>BANCOS/TESORERÍA</t>
  </si>
  <si>
    <t>INVERSIONES TEMPORALES (HASTA 3 MESES)</t>
  </si>
  <si>
    <t>DIRECCION DE PENSIONES CIVILES  DEL ESTADO /DIRECCION</t>
  </si>
  <si>
    <t>DEPARTAMENTO DE COMERCIALIZACION</t>
  </si>
  <si>
    <t>SANTANDER, S.A.</t>
  </si>
  <si>
    <t>BANAMEX, S.A.</t>
  </si>
  <si>
    <t>BANCOMER S.A.</t>
  </si>
  <si>
    <t>BANORTE, S.A.</t>
  </si>
  <si>
    <t>AFIRME, S.A.</t>
  </si>
  <si>
    <t>INTERACCIONES S.A.</t>
  </si>
  <si>
    <t>SCOTIABANK S.A.</t>
  </si>
  <si>
    <t>BAJIO S.A.</t>
  </si>
  <si>
    <t>SABADELL S.A.</t>
  </si>
  <si>
    <t>AFIRME S.A</t>
  </si>
  <si>
    <t xml:space="preserve">BANCOMER S.A. </t>
  </si>
  <si>
    <t>RECURSOS DE LA DIRECCION DE PENSIONES CIVILES DEL ESTADO</t>
  </si>
  <si>
    <t>DEUDORES DIVERSOS POR COBRAR A CORTO PLAZO</t>
  </si>
  <si>
    <t>OTROS DERECHOS A RECIBIR EFECTIVO O EQUIVALENTES A CORTO PLAZO</t>
  </si>
  <si>
    <t>UNIDAD HABITACIONAL XANGARI II</t>
  </si>
  <si>
    <t>ADEUDOS POR CELEBRACION DE EVENTOS</t>
  </si>
  <si>
    <t>DESCUENTOS Y APORTACIONES  PATRON-TRABAJADOR</t>
  </si>
  <si>
    <t>GASTOS A COMPROBAR</t>
  </si>
  <si>
    <t>OTROS CONCEPTOS DEUDORES DIVERSOS</t>
  </si>
  <si>
    <t>OTROS ADEUDOS POR COBRAR</t>
  </si>
  <si>
    <t>INTERESES DEVENGADOS PENDIENTES DE COBRO POR INVERSIONES CON VENCIMIENTO POSTERIOR AL MES</t>
  </si>
  <si>
    <t>ANTICIPOS A CONPTRATISTAS, PROVEEDORES O OTROS</t>
  </si>
  <si>
    <t>INVENTARIO DE MERCANCÍAS PARA VENTA</t>
  </si>
  <si>
    <t>ALMACÉN DE MATERIALES Y SUMINISTROS DE CONSUMO</t>
  </si>
  <si>
    <t>MERCANCIA PARA CONSUMO EN EVENTOS SOCIALES</t>
  </si>
  <si>
    <t>FIDEICOMISOS, MANDATOS Y CONTRATOS ANÁLOGOS</t>
  </si>
  <si>
    <t>FIDUCIARIO BANORTE S.A 013663-3</t>
  </si>
  <si>
    <t>FIDUCIARIO BANBAJIO SA. DE CV 26068</t>
  </si>
  <si>
    <t>TERRENOS</t>
  </si>
  <si>
    <t>OTROS BIENES INMUEBLES</t>
  </si>
  <si>
    <t>Subtotal BIENES INMUEBLES, INFRAESTRUCTURA Y CONSTRUCCIONES EN PROCESO</t>
  </si>
  <si>
    <t>MOBILIARIO Y EQUIPO DE ADMINISTRACIÓN</t>
  </si>
  <si>
    <t>MOBILIARIO Y EQUIPO EDUCACIONAL Y RECREATIVO</t>
  </si>
  <si>
    <t>VEHÍCULOS Y EQUIPO DE TRANSPORTE</t>
  </si>
  <si>
    <t>MAQUINARIA, OTROS EQUIPOS Y HERRAMIENTAS</t>
  </si>
  <si>
    <t>Subtotal BIENES MUEBLES</t>
  </si>
  <si>
    <t>SOFTWARE</t>
  </si>
  <si>
    <t>LICENCIAS</t>
  </si>
  <si>
    <t>Subtotal ACTIVOS INTANGIBLES</t>
  </si>
  <si>
    <t>DEPRECIACIÓN ACUMULADA DE BIENES MUEBLES</t>
  </si>
  <si>
    <t>Subtotal DEPRECIACIÓN, DETERIORO Y AMORTIZACIÓN ACUMULADA DE BIENES</t>
  </si>
  <si>
    <t>SEGUROS PAGADOS POR ADELANTADO</t>
  </si>
  <si>
    <t>MANTENIMIENTO DE MOB. Y EQ. OF</t>
  </si>
  <si>
    <t>PAGOS ANTICIPADOS</t>
  </si>
  <si>
    <t>BIENES EMBARGADOS DERIVADOS DE JUICIOS DE CARTERA VENCIDA</t>
  </si>
  <si>
    <t>TITULOS DE USO MORTUORIO (AD TEMPORALIDAD)</t>
  </si>
  <si>
    <t>TERRENOS ADJUDICADOS PARA VTA</t>
  </si>
  <si>
    <t>CASAS Y DEPTOS ADJUDICADOS PARA SU VENTA</t>
  </si>
  <si>
    <t>PRESTAMOS ESTABLECIDOS EN AL LEY DE PENSIONES CIVILES DEL ESTADO (CAPITAL E INTERES)</t>
  </si>
  <si>
    <t>PRESTAMOS DIRECTOS DE CORTO PLAZO DE 18 A 24 MESES (CAPITAL)</t>
  </si>
  <si>
    <t>PRESTAMOS DE GARANTIA REAL/LIQUIDEZ (CAPITAL)</t>
  </si>
  <si>
    <t>PRESTAMOS HIPOTECARIOS (CAPITAL)</t>
  </si>
  <si>
    <t>PRESTAMOS DIRECTOS DE CORTO PLAZO DE 18 A 24 MESES (INTERES)</t>
  </si>
  <si>
    <t>PRESTAMOS DE GARANTIA REAL/LIQUIDEZ (INTERES)</t>
  </si>
  <si>
    <t>PRESTAMOS HIPOTECARIOS (INTERES)</t>
  </si>
  <si>
    <t>CARTERA VENCIDA</t>
  </si>
  <si>
    <t>CREDITOS PROMESA</t>
  </si>
  <si>
    <t>DEUDORES DIVERSOS F.U. (PROMESA)</t>
  </si>
  <si>
    <t>CARTERA VENCIDA CUENTAS INCOBRABLES Y/O INCOSTEABLES</t>
  </si>
  <si>
    <t>** FALTA NOMBRE **</t>
  </si>
  <si>
    <t>INTERESES DE PRESTAMOS EN CARTERA VENCIDA</t>
  </si>
  <si>
    <t>CV CORTO PLAZO TRAMITE ADMINISTRATIVO EXTRAJUDICIAL</t>
  </si>
  <si>
    <t>CV HIPOTECA TRAMITE ADMINISTRATIVO EXTRAJUDICIAL</t>
  </si>
  <si>
    <t>CV GARANTIA REAL/LIQUIDEZ TRAMITE ADMINISTRATIVO EXTRAJUDICIAL</t>
  </si>
  <si>
    <t>CV PRESTAMOS DE HIPOTECA CONVENIDA</t>
  </si>
  <si>
    <t>CV PRESTAMOS DE GARANTIA REAL/ LIQUIDEZ  CONVENIDA</t>
  </si>
  <si>
    <t>CV PRESTAMOS DE HIPOTECA REESTRUCTURADA</t>
  </si>
  <si>
    <t>CV PRESTAMOS DE LIQUIDEZ/GARANTIA REAL REESTRUCTURADA</t>
  </si>
  <si>
    <t>CV PRESTAMOS DE HIPOTECA TRAMITE LITIGIOSA/JUDICIAL</t>
  </si>
  <si>
    <t>CV PRESTAMOS DE LIQUIDEZ/GARANTIA REAL  TRAMITE LITIGIOSA/JUDICIAL</t>
  </si>
  <si>
    <t>CAPITAL PROMESA</t>
  </si>
  <si>
    <t>INTERES PROMESA</t>
  </si>
  <si>
    <t>DESCUENTOS CLAVE 66</t>
  </si>
  <si>
    <t>REGISTRO DE PAGOS INDEBIDOS POR AGUINALDO A JUBILADOS Y PENSIONADOS</t>
  </si>
  <si>
    <t>CUENTAS PARA DICTAMINAR</t>
  </si>
  <si>
    <t>BIENES ADJUDICADOS</t>
  </si>
  <si>
    <t>INTERESES DE PRESTAMOS DE CORTO PLAZO EN CARTERA VENCIDA</t>
  </si>
  <si>
    <t>INTERESES DE PRESTAMOS HIPOTECARIOS EN CARTERA VENCIDA</t>
  </si>
  <si>
    <t>INTERESES DE PRESTAMOS DE GARATIA/LIQUIDEZ EN CARTERA VENCIDA</t>
  </si>
  <si>
    <t>INTERESES POR PRESTAMO DE CORTO PLAZO EN DICTAMEN</t>
  </si>
  <si>
    <t>INTERESES POR PRESTAMOS HIPOTECARIOS ADJUDICADOS</t>
  </si>
  <si>
    <t>INTERESES POR PRESTAMOS DE GARANTIA REAL/LIQUIDEZ ADJUDICADOS</t>
  </si>
  <si>
    <t>PASIVO CIRCULANTE</t>
  </si>
  <si>
    <t>PASIVO NO CIRCULANTE</t>
  </si>
  <si>
    <t>SERVICIOS PERSONALES POR PAGAR A CORTO PLAZO</t>
  </si>
  <si>
    <t>PROVEEDORES POR PAGAR A CORTO PLAZO</t>
  </si>
  <si>
    <t>TRANSFERENCIAS OTORGADAS POR PAGAR A CORTO PLAZO</t>
  </si>
  <si>
    <t>RETENCIONES Y CONTRIBUCIONES POR PAGAR A CORTO PLAZO</t>
  </si>
  <si>
    <t>DEVOLUCIONES DE LA LEY DE INGRESOS POR PAGAR A CORTO PLAZO</t>
  </si>
  <si>
    <t>OTRAS CUENTAS POR PAGAR A CORTO PLAZO</t>
  </si>
  <si>
    <t>INGRESOS COBRADOS POR ADELANTADO A CORTO PLAZO</t>
  </si>
  <si>
    <t>OTROS FONDOS DE TERCEROS EN GARANTÍA Y/O ADMINISTRACIÓN A CORTO PLAZO</t>
  </si>
  <si>
    <t>OTROS PASIVOS A CORTO PLAZO</t>
  </si>
  <si>
    <t>Suma PASIVO CIRCULANTE</t>
  </si>
  <si>
    <t>FONDOS EN ADMINISTRACIÓN A LARGO PLAZO</t>
  </si>
  <si>
    <t>FONDOS CONTINGENTES A LARGO PLAZO</t>
  </si>
  <si>
    <t>Remuneración por pagar al Personal de carácter permanente a CP</t>
  </si>
  <si>
    <t>Remuneración por pagar al Personal de carácter transitorio a CP</t>
  </si>
  <si>
    <t>Remuneraciones Adicionales y Especiales por Pagar a CP</t>
  </si>
  <si>
    <t>Seguridad Social y Seguros por pagar a CP</t>
  </si>
  <si>
    <t>Otras prestaciones sociales y económicas por pagar a CP</t>
  </si>
  <si>
    <t>Estímulos a servidores públicos por pagar a CP</t>
  </si>
  <si>
    <t>Deudas por Adquisición de Bienes y Contratación de Servicios por Pagar a CP</t>
  </si>
  <si>
    <t>Deudas por Adquisición de Bienes Inmuebles, Muebles e Intangibles por Pagar a CP</t>
  </si>
  <si>
    <t>RETENCIONES EN NOMINAS</t>
  </si>
  <si>
    <t>IMPUESTO SOBRE LA RENTA</t>
  </si>
  <si>
    <t>OTRAS CONTRIBUCIONES Y RETENCIONES</t>
  </si>
  <si>
    <t>DEVOLUCION DE APORTACIONES PATRONALES Y DESCUENTOS POR PRESTAMOS</t>
  </si>
  <si>
    <t>ACREEDORES DIVERSOS</t>
  </si>
  <si>
    <t>PAGO POR SERVICIOS PROFESIONALES DE TERCEROS</t>
  </si>
  <si>
    <t>PAGOS POR SERVICIOS PRESTADOS</t>
  </si>
  <si>
    <t>OTROS PAGOS</t>
  </si>
  <si>
    <t>RECHAZOS O CHEQUES BANCO BANAMEX CTA 4263/79041</t>
  </si>
  <si>
    <t xml:space="preserve">TRANSFERENCIAS RECHAZADAS DE JUBILADOS Y PENSIONADOS </t>
  </si>
  <si>
    <t>DIRECCION DE PENSIONES CIVILES DEL ESTADO</t>
  </si>
  <si>
    <t>DEPARTAMENTO DE COMERCIALIZACI</t>
  </si>
  <si>
    <t>INGRESOS POR RENTA DE LOS SALONES</t>
  </si>
  <si>
    <t>GARANTIAS</t>
  </si>
  <si>
    <t>GARANTIA DE CUMPLIMIENTO DE OBLIGACIONES</t>
  </si>
  <si>
    <t>FONDO DE SEGURIDAD SOCIAL</t>
  </si>
  <si>
    <t>CONSTITUCION DE FONDOS PARA SALDAR PRESTAMOS POR FALLECIMIENTO</t>
  </si>
  <si>
    <t>APORTACIONES AL FONDO DE PENSIONES TRABAJADORES</t>
  </si>
  <si>
    <t>PRIMA DE ANTIGÜEDAD POR PAGAR</t>
  </si>
  <si>
    <t>PROVISION POR INTERESES CALCULADOS EN PRESTAMOS</t>
  </si>
  <si>
    <t>REGISTRO DE LA DIFERENCIA SISCAP-SAACG.NET DIC 2021</t>
  </si>
  <si>
    <t>INTERESES DEVENGADOS GANADOS POR COBRAR DE APORTACIONES Y DESCUENTOS</t>
  </si>
  <si>
    <t>DEPOSITOS PENDIENTES POR APLICAR</t>
  </si>
  <si>
    <t>PARTIDAS POR DEPURAR</t>
  </si>
  <si>
    <t>INGRESOS POR DONACION PENDIENTES DE RECUPERAR</t>
  </si>
  <si>
    <t>APORTACIONES Y DESCUENTOS PENDIENTES DE CLASIFICAR</t>
  </si>
  <si>
    <t>PARTIDAS POR APLICAR</t>
  </si>
  <si>
    <t>APORTACIONES AL FONDO DE PENSIONES CIVILES DEL ESTADO</t>
  </si>
  <si>
    <t xml:space="preserve">INGRESOS POR VENTA DE BIENES  Y PRESTACION DE SERVICIOS </t>
  </si>
  <si>
    <t>Participaciones en recursos de la Federación</t>
  </si>
  <si>
    <t>Subtotal PARTICIPACIONES</t>
  </si>
  <si>
    <t>Aportaciones de la Federación para el Estado</t>
  </si>
  <si>
    <t>Subtotal APORTACIONES</t>
  </si>
  <si>
    <t>Subtotal CONVENIOS</t>
  </si>
  <si>
    <t>INCENTIVOS DERIVADOS DE LA COLABORACIÓN FISCAL</t>
  </si>
  <si>
    <t>Subtotal INCENTIVOS DERIVADOS DE LA COLABORACIÓN FISCAL</t>
  </si>
  <si>
    <t>FONDOS DISTINTOS DE APORTACIONES</t>
  </si>
  <si>
    <t>Subtotal FONDOS DISTINTOS DE APORTACIONES</t>
  </si>
  <si>
    <t>TRANSFERENCIAS Y ASIGNACIONES</t>
  </si>
  <si>
    <t>Subtotal TRANSFERENCIAS Y ASIGNACIONES</t>
  </si>
  <si>
    <t>SUBSIDIOS Y SUBVENCIONES</t>
  </si>
  <si>
    <t>Subtotal SUBSIDIOS Y SUBVENCIONES</t>
  </si>
  <si>
    <t>PENSIONES Y JUBILACIONES</t>
  </si>
  <si>
    <t>Subtotal PENSIONES Y JUBILACIONES</t>
  </si>
  <si>
    <t>INTERESES POR INVERSIONES</t>
  </si>
  <si>
    <t>Subtotal INTERESES GANADOS DE TÍTULOS, VALORES Y DEMÁS INSTRUMENTOS FINANCIEROS</t>
  </si>
  <si>
    <t>INCREMENTO POR VARIACIÓN DE INVENTARIOS DE MERCANCÍAS PARA VENTA</t>
  </si>
  <si>
    <t>Subtotal INCREMENTO POR VARIACIÓN DE INVENTARIOS DE MERCANCÍAS PARA VENTA</t>
  </si>
  <si>
    <t>OTROS INGRESOS Y BENEFICIOS VARIOS</t>
  </si>
  <si>
    <t>Subtotal OTROS INGRESOS Y BENEFICIOS VARIOS</t>
  </si>
  <si>
    <t>GASTOS DE FUNCIONAMIENTO</t>
  </si>
  <si>
    <t>TRANSFERENCIAS, ASIGNACIONES, SUBSIDIOS Y OTRAS AYUDAS</t>
  </si>
  <si>
    <t>PARTICIPACIONES Y APORTACIONES</t>
  </si>
  <si>
    <t>INTERESES, COMISIONES Y OTROS GASTOS DE LA DEUDA PÚBLICA</t>
  </si>
  <si>
    <t>OTROS GASTOS Y PÉRDIDAS EXTRAORDINARIAS</t>
  </si>
  <si>
    <t>REMUNERACIONES AL PERSONAL DE CARÁCTER PERMANENTE</t>
  </si>
  <si>
    <t>REMUNERACIONES AL PERSONAL DE CARÁCTER TRANSITORIO</t>
  </si>
  <si>
    <t>REMUNERACIONES ADICIONALES Y ESPECIALES</t>
  </si>
  <si>
    <t>SEGURIDAD SOCIAL</t>
  </si>
  <si>
    <t>OTRAS PRESTACIONES SOCIALES Y ECONÓMICAS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</si>
  <si>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</si>
  <si>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</si>
  <si>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</si>
  <si>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</si>
  <si>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</si>
  <si>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</si>
  <si>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</si>
  <si>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</si>
  <si>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HERRAMIENTAS, REFACCIONES Y ACCESORIOS MENORES</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</si>
  <si>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</si>
  <si>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</si>
  <si>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</si>
  <si>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</si>
  <si>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</si>
  <si>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TRASLADO Y VIÁTICOS</t>
  </si>
  <si>
    <t>SERVICIOS OFICIALES</t>
  </si>
  <si>
    <t>OTROS SERVICIOS GENERALES</t>
  </si>
  <si>
    <t>SUBSIDIOS</t>
  </si>
  <si>
    <t>AYUDAS SOCIALES A PERSONAS</t>
  </si>
  <si>
    <t>JUBILACIONES</t>
  </si>
  <si>
    <t>OTRAS PENSIONES Y JUBILACIONES</t>
  </si>
  <si>
    <t>TRANSFERENCIAS POR OBLIGACIONES DE LEY</t>
  </si>
  <si>
    <t>DEPRECIACIÓN DE BIENES INMUEBLES</t>
  </si>
  <si>
    <t>DEPRECIACIÓN DE BIENES MUEBLES</t>
  </si>
  <si>
    <t>EFECTIVO</t>
  </si>
  <si>
    <t>BANCOS/DEPENDENCIAS Y OTROS</t>
  </si>
  <si>
    <t>FONDOS CON AFECTACIÓN ESPECÍFICA</t>
  </si>
  <si>
    <t>DEPÓSITOS DE FONDOS DE TERCEROS EN GARANTÍA Y/O ADMINISTRACIÓN</t>
  </si>
  <si>
    <t>OTROS EFECTIVOS Y EQUIVALENTES</t>
  </si>
  <si>
    <t xml:space="preserve"> EFECTIVO Y EQUIVALENTES</t>
  </si>
  <si>
    <t>VALORES</t>
  </si>
  <si>
    <t>EMISIÓN DE OBLIGACIONES</t>
  </si>
  <si>
    <t>AVALES Y GARANTÍAS</t>
  </si>
  <si>
    <t>JUICIOS</t>
  </si>
  <si>
    <t>INVERSIÓN MEDIANTE PROYECTOS PARA PRESTACIÓN DE SERVICIOS (PPS) Y SIMILARES</t>
  </si>
  <si>
    <t>BIENES CONCESIONADOS O EN COMODATO</t>
  </si>
  <si>
    <t>CUENTAS DE ORDEN CONTABLES</t>
  </si>
  <si>
    <r>
      <rPr>
        <b/>
        <sz val="8"/>
        <color rgb="FF000000"/>
        <rFont val="Arial"/>
        <family val="2"/>
      </rPr>
      <t>96716</t>
    </r>
    <r>
      <rPr>
        <sz val="8"/>
        <color rgb="FF000000"/>
        <rFont val="Arial"/>
        <family val="2"/>
      </rPr>
      <t xml:space="preserve">            -02-000028</t>
    </r>
  </si>
  <si>
    <r>
      <rPr>
        <b/>
        <sz val="8"/>
        <color rgb="FF000000"/>
        <rFont val="Arial"/>
        <family val="2"/>
      </rPr>
      <t>45228</t>
    </r>
    <r>
      <rPr>
        <sz val="8"/>
        <color rgb="FF000000"/>
        <rFont val="Arial"/>
        <family val="2"/>
      </rPr>
      <t xml:space="preserve">            -02-000029</t>
    </r>
    <r>
      <rPr>
        <sz val="11"/>
        <color theme="1"/>
        <rFont val="Calibri"/>
        <family val="2"/>
        <scheme val="minor"/>
      </rPr>
      <t/>
    </r>
  </si>
  <si>
    <r>
      <rPr>
        <b/>
        <sz val="8"/>
        <color rgb="FF000000"/>
        <rFont val="Arial"/>
        <family val="2"/>
      </rPr>
      <t>45229</t>
    </r>
    <r>
      <rPr>
        <sz val="8"/>
        <color rgb="FF000000"/>
        <rFont val="Arial"/>
        <family val="2"/>
      </rPr>
      <t xml:space="preserve">            -02-000029</t>
    </r>
    <r>
      <rPr>
        <sz val="11"/>
        <color theme="1"/>
        <rFont val="Calibri"/>
        <family val="2"/>
        <scheme val="minor"/>
      </rPr>
      <t/>
    </r>
  </si>
  <si>
    <t>1792/2023</t>
  </si>
  <si>
    <t>1663/2023</t>
  </si>
  <si>
    <t>LIC. PEDRO GUSTAVO VALENZUELA CANTELLANO</t>
  </si>
  <si>
    <t>DIRECTOR GENERAL</t>
  </si>
  <si>
    <r>
      <t xml:space="preserve">Estas notas son parte integrante de los Estados Financieros de la Dirección de Pensiones Civiles del Estado al      </t>
    </r>
    <r>
      <rPr>
        <b/>
        <sz val="9"/>
        <color rgb="FFFF0000"/>
        <rFont val="Arial"/>
        <family val="2"/>
      </rPr>
      <t>31 de Diciembre de 2023</t>
    </r>
  </si>
  <si>
    <t>CUENTA PUBLICA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</si>
</sst>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_);\(&quot;$&quot;#,##0.00\)"/>
    <numFmt numFmtId="165" formatCode="&quot;$&quot;#,##0.00_);[Red]\(&quot;$&quot;#,##0.00\)"/>
    <numFmt numFmtId="166" formatCode="_(&quot;$&quot;* #,##0.00_);_(&quot;$&quot;* \(#,##0.00\);_(&quot;$&quot;* &quot;-&quot;??_);_(@_)"/>
    <numFmt numFmtId="167" formatCode="&quot;$&quot;\ #,###,###.00"/>
  </numFmts>
  <fonts count="61" x14ac:knownFonts="1">
    <font>
      <sz val="10"/>
      <color rgb="FF000000"/>
      <name val="Times New Roman"/>
      <charset val="204"/>
    </font>
    <font>
      <sz val="11"/>
      <color theme="1"/>
      <name val="Calibri"/>
      <family val="2"/>
      <scheme val="minor"/>
    </font>
    <font>
      <sz val="9"/>
      <name val="Arial"/>
      <family val="2"/>
    </font>
    <font>
      <b/>
      <sz val="9"/>
      <name val="Arial"/>
      <family val="2"/>
    </font>
    <font>
      <i/>
      <sz val="9"/>
      <name val="Arial"/>
      <family val="2"/>
    </font>
    <font>
      <b/>
      <sz val="7"/>
      <name val="Times New Roman"/>
      <family val="1"/>
    </font>
    <font>
      <sz val="9"/>
      <color rgb="FF000000"/>
      <name val="Arial"/>
      <family val="2"/>
    </font>
    <font>
      <i/>
      <sz val="9"/>
      <color rgb="FF000000"/>
      <name val="Arial"/>
      <family val="2"/>
    </font>
    <font>
      <b/>
      <sz val="9"/>
      <color rgb="FF000000"/>
      <name val="Arial"/>
      <family val="2"/>
    </font>
    <font>
      <i/>
      <sz val="8"/>
      <color rgb="FF000000"/>
      <name val="Arial"/>
      <family val="2"/>
    </font>
    <font>
      <sz val="8"/>
      <color rgb="FF000000"/>
      <name val="Arial"/>
      <family val="2"/>
    </font>
    <font>
      <i/>
      <sz val="8"/>
      <name val="Arial"/>
      <family val="2"/>
    </font>
    <font>
      <sz val="9"/>
      <color theme="1"/>
      <name val="Symbol"/>
      <family val="1"/>
      <charset val="2"/>
    </font>
    <font>
      <b/>
      <sz val="8"/>
      <color rgb="FF000000"/>
      <name val="Arial"/>
      <family val="2"/>
    </font>
    <font>
      <b/>
      <i/>
      <sz val="8"/>
      <color rgb="FF000000"/>
      <name val="Arial"/>
      <family val="2"/>
    </font>
    <font>
      <sz val="9"/>
      <color theme="1"/>
      <name val="Arial"/>
      <family val="2"/>
    </font>
    <font>
      <b/>
      <sz val="9"/>
      <color theme="1"/>
      <name val="Arial"/>
      <family val="2"/>
    </font>
    <font>
      <b/>
      <i/>
      <sz val="9"/>
      <color theme="1"/>
      <name val="Arial"/>
      <family val="2"/>
    </font>
    <font>
      <sz val="8"/>
      <name val="Arial"/>
      <family val="2"/>
    </font>
    <font>
      <b/>
      <i/>
      <sz val="8"/>
      <name val="Arial"/>
      <family val="2"/>
    </font>
    <font>
      <u/>
      <sz val="10"/>
      <color indexed="12"/>
      <name val="Arial"/>
      <family val="2"/>
    </font>
    <font>
      <sz val="10"/>
      <color rgb="FF000000"/>
      <name val="Arial"/>
      <family val="2"/>
    </font>
    <font>
      <b/>
      <sz val="10"/>
      <color rgb="FF000000"/>
      <name val="Arial"/>
      <family val="2"/>
    </font>
    <font>
      <sz val="10"/>
      <color rgb="FF000000"/>
      <name val="Calibri"/>
      <family val="2"/>
      <scheme val="minor"/>
    </font>
    <font>
      <b/>
      <sz val="14"/>
      <color rgb="FF000000"/>
      <name val="Calibri"/>
      <family val="2"/>
      <scheme val="minor"/>
    </font>
    <font>
      <b/>
      <sz val="16"/>
      <color rgb="FF000000"/>
      <name val="Calibri"/>
      <family val="2"/>
      <scheme val="minor"/>
    </font>
    <font>
      <sz val="11"/>
      <color rgb="FF000000"/>
      <name val="Times New Roman"/>
      <family val="1"/>
    </font>
    <font>
      <b/>
      <sz val="12"/>
      <color theme="0"/>
      <name val="Calibri"/>
      <family val="2"/>
      <scheme val="minor"/>
    </font>
    <font>
      <b/>
      <sz val="11"/>
      <name val="Calibri"/>
      <family val="2"/>
      <scheme val="minor"/>
    </font>
    <font>
      <sz val="11"/>
      <name val="Calibri"/>
      <family val="2"/>
      <scheme val="minor"/>
    </font>
    <font>
      <sz val="12"/>
      <name val="Calibri"/>
      <family val="2"/>
      <scheme val="minor"/>
    </font>
    <font>
      <b/>
      <sz val="11"/>
      <color rgb="FF000000"/>
      <name val="Calibri"/>
      <family val="2"/>
      <scheme val="minor"/>
    </font>
    <font>
      <sz val="10"/>
      <color rgb="FF000000"/>
      <name val="Times New Roman"/>
      <family val="1"/>
    </font>
    <font>
      <b/>
      <i/>
      <sz val="9"/>
      <name val="Arial"/>
      <family val="2"/>
    </font>
    <font>
      <b/>
      <sz val="10"/>
      <color rgb="FF000000"/>
      <name val="Calibri"/>
      <family val="2"/>
      <scheme val="minor"/>
    </font>
    <font>
      <sz val="10"/>
      <color rgb="FF000000"/>
      <name val="Times New Roman"/>
      <family val="1"/>
    </font>
    <font>
      <sz val="10"/>
      <name val="Arial"/>
      <family val="2"/>
    </font>
    <font>
      <b/>
      <sz val="10"/>
      <name val="Arial"/>
      <family val="2"/>
    </font>
    <font>
      <b/>
      <u/>
      <sz val="10"/>
      <name val="Arial"/>
      <family val="2"/>
    </font>
    <font>
      <b/>
      <i/>
      <sz val="10"/>
      <name val="Arial"/>
      <family val="2"/>
    </font>
    <font>
      <u/>
      <sz val="10"/>
      <name val="Arial"/>
      <family val="2"/>
    </font>
    <font>
      <b/>
      <u/>
      <sz val="12"/>
      <name val="Arial"/>
      <family val="2"/>
    </font>
    <font>
      <b/>
      <sz val="10"/>
      <color rgb="FFFF0000"/>
      <name val="Arial"/>
      <family val="2"/>
    </font>
    <font>
      <i/>
      <u/>
      <sz val="10"/>
      <name val="Arial"/>
      <family val="2"/>
    </font>
    <font>
      <b/>
      <i/>
      <u/>
      <sz val="9"/>
      <name val="Arial"/>
      <family val="2"/>
    </font>
    <font>
      <b/>
      <sz val="8"/>
      <name val="Arial"/>
      <family val="2"/>
    </font>
    <font>
      <b/>
      <u/>
      <sz val="11"/>
      <name val="Arial"/>
      <family val="2"/>
    </font>
    <font>
      <sz val="7"/>
      <name val="Arial"/>
      <family val="2"/>
    </font>
    <font>
      <b/>
      <sz val="6.5"/>
      <name val="Arial"/>
      <family val="2"/>
    </font>
    <font>
      <b/>
      <sz val="12"/>
      <name val="Arial"/>
      <family val="2"/>
    </font>
    <font>
      <b/>
      <i/>
      <u/>
      <sz val="10"/>
      <name val="Arial"/>
      <family val="2"/>
    </font>
    <font>
      <b/>
      <sz val="9"/>
      <color rgb="FFFF0000"/>
      <name val="Arial"/>
      <family val="2"/>
    </font>
    <font>
      <sz val="7"/>
      <color rgb="FF000000"/>
      <name val="Arial"/>
      <family val="2"/>
    </font>
    <font>
      <sz val="7"/>
      <color theme="1"/>
      <name val="Arial"/>
      <family val="2"/>
    </font>
    <font>
      <b/>
      <sz val="7"/>
      <color theme="1"/>
      <name val="Arial"/>
      <family val="2"/>
    </font>
    <font>
      <sz val="8"/>
      <name val="Times New Roman"/>
      <family val="1"/>
    </font>
    <font>
      <b/>
      <sz val="7"/>
      <color rgb="FF000000"/>
      <name val="Arial"/>
      <family val="2"/>
    </font>
    <font>
      <sz val="12"/>
      <color rgb="FF000000"/>
      <name val="Arial"/>
      <family val="2"/>
    </font>
    <font>
      <b/>
      <u/>
      <sz val="9"/>
      <color rgb="FF000000"/>
      <name val="Arial"/>
      <family val="2"/>
    </font>
    <font>
      <sz val="10"/>
      <color rgb="FFFF0000"/>
      <name val="Arial"/>
      <family val="2"/>
    </font>
    <font>
      <sz val="12"/>
      <name val="Arial"/>
      <family val="2"/>
    </font>
  </fonts>
  <fills count="13">
    <fill>
      <patternFill patternType="none"/>
    </fill>
    <fill>
      <patternFill patternType="gray125"/>
    </fill>
    <fill>
      <patternFill patternType="solid">
        <fgColor theme="6" tint="0.79998168889431442"/>
        <bgColor indexed="64"/>
      </patternFill>
    </fill>
    <fill>
      <patternFill patternType="solid">
        <fgColor rgb="FF78C27F"/>
        <bgColor indexed="64"/>
      </patternFill>
    </fill>
    <fill>
      <patternFill patternType="solid">
        <fgColor rgb="FFBDE1C0"/>
        <bgColor indexed="64"/>
      </patternFill>
    </fill>
    <fill>
      <patternFill patternType="solid">
        <fgColor rgb="FFE5F3E6"/>
        <bgColor indexed="64"/>
      </patternFill>
    </fill>
    <fill>
      <patternFill patternType="solid">
        <fgColor rgb="FFF4FAF4"/>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499984740745262"/>
        <bgColor indexed="64"/>
      </patternFill>
    </fill>
    <fill>
      <patternFill patternType="solid">
        <fgColor theme="2" tint="-0.49998474074526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BDE1C0"/>
      </left>
      <right style="thin">
        <color rgb="FFBDE1C0"/>
      </right>
      <top style="thin">
        <color rgb="FFBDE1C0"/>
      </top>
      <bottom style="thin">
        <color rgb="FFBDE1C0"/>
      </bottom>
      <diagonal/>
    </border>
    <border>
      <left style="medium">
        <color rgb="FF26A632"/>
      </left>
      <right/>
      <top style="medium">
        <color rgb="FF26A632"/>
      </top>
      <bottom/>
      <diagonal/>
    </border>
    <border>
      <left/>
      <right/>
      <top style="medium">
        <color rgb="FF26A632"/>
      </top>
      <bottom/>
      <diagonal/>
    </border>
    <border>
      <left/>
      <right style="medium">
        <color rgb="FF26A632"/>
      </right>
      <top style="medium">
        <color rgb="FF26A632"/>
      </top>
      <bottom/>
      <diagonal/>
    </border>
    <border>
      <left style="medium">
        <color rgb="FF26A632"/>
      </left>
      <right style="thin">
        <color rgb="FFBDE1C0"/>
      </right>
      <top style="thin">
        <color rgb="FFBDE1C0"/>
      </top>
      <bottom style="thin">
        <color rgb="FFBDE1C0"/>
      </bottom>
      <diagonal/>
    </border>
    <border>
      <left style="thin">
        <color rgb="FFBDE1C0"/>
      </left>
      <right style="medium">
        <color rgb="FF26A632"/>
      </right>
      <top style="thin">
        <color rgb="FFBDE1C0"/>
      </top>
      <bottom style="thin">
        <color rgb="FFBDE1C0"/>
      </bottom>
      <diagonal/>
    </border>
    <border>
      <left style="medium">
        <color rgb="FF26A632"/>
      </left>
      <right style="thin">
        <color rgb="FFBDE1C0"/>
      </right>
      <top style="thin">
        <color rgb="FFBDE1C0"/>
      </top>
      <bottom style="medium">
        <color rgb="FF26A632"/>
      </bottom>
      <diagonal/>
    </border>
    <border>
      <left style="thin">
        <color rgb="FFBDE1C0"/>
      </left>
      <right style="thin">
        <color rgb="FFBDE1C0"/>
      </right>
      <top style="thin">
        <color rgb="FFBDE1C0"/>
      </top>
      <bottom style="medium">
        <color rgb="FF26A632"/>
      </bottom>
      <diagonal/>
    </border>
    <border>
      <left style="thin">
        <color rgb="FFBDE1C0"/>
      </left>
      <right style="medium">
        <color rgb="FF26A632"/>
      </right>
      <top style="thin">
        <color rgb="FFBDE1C0"/>
      </top>
      <bottom style="medium">
        <color rgb="FF26A632"/>
      </bottom>
      <diagonal/>
    </border>
    <border>
      <left style="medium">
        <color rgb="FF26A632"/>
      </left>
      <right style="thin">
        <color rgb="FFBDE1C0"/>
      </right>
      <top style="thin">
        <color rgb="FFBDE1C0"/>
      </top>
      <bottom/>
      <diagonal/>
    </border>
    <border>
      <left style="thin">
        <color rgb="FFBDE1C0"/>
      </left>
      <right style="thin">
        <color rgb="FFBDE1C0"/>
      </right>
      <top style="thin">
        <color rgb="FFBDE1C0"/>
      </top>
      <bottom/>
      <diagonal/>
    </border>
    <border>
      <left style="thin">
        <color rgb="FFBDE1C0"/>
      </left>
      <right style="medium">
        <color rgb="FF26A632"/>
      </right>
      <top style="thin">
        <color rgb="FFBDE1C0"/>
      </top>
      <bottom/>
      <diagonal/>
    </border>
    <border>
      <left style="medium">
        <color rgb="FF26A632"/>
      </left>
      <right style="thin">
        <color rgb="FFBDE1C0"/>
      </right>
      <top/>
      <bottom style="thin">
        <color rgb="FFBDE1C0"/>
      </bottom>
      <diagonal/>
    </border>
    <border>
      <left style="thin">
        <color rgb="FFBDE1C0"/>
      </left>
      <right style="thin">
        <color rgb="FFBDE1C0"/>
      </right>
      <top/>
      <bottom style="thin">
        <color rgb="FFBDE1C0"/>
      </bottom>
      <diagonal/>
    </border>
    <border>
      <left style="medium">
        <color rgb="FF26A632"/>
      </left>
      <right style="thin">
        <color rgb="FFBDE1C0"/>
      </right>
      <top/>
      <bottom/>
      <diagonal/>
    </border>
    <border>
      <left style="thin">
        <color rgb="FFBDE1C0"/>
      </left>
      <right style="thin">
        <color rgb="FFBDE1C0"/>
      </right>
      <top/>
      <bottom/>
      <diagonal/>
    </border>
    <border>
      <left style="medium">
        <color rgb="FF26A632"/>
      </left>
      <right style="thin">
        <color rgb="FFBDE1C0"/>
      </right>
      <top/>
      <bottom style="medium">
        <color rgb="FF26A632"/>
      </bottom>
      <diagonal/>
    </border>
    <border>
      <left style="thin">
        <color rgb="FFBDE1C0"/>
      </left>
      <right style="thin">
        <color rgb="FFBDE1C0"/>
      </right>
      <top/>
      <bottom style="medium">
        <color rgb="FF26A632"/>
      </bottom>
      <diagonal/>
    </border>
    <border>
      <left/>
      <right/>
      <top/>
      <bottom style="medium">
        <color rgb="FF26A63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s>
  <cellStyleXfs count="4">
    <xf numFmtId="0" fontId="0" fillId="0" borderId="0"/>
    <xf numFmtId="0" fontId="20" fillId="0" borderId="0" applyNumberFormat="0" applyFill="0" applyBorder="0" applyAlignment="0" applyProtection="0">
      <alignment vertical="top"/>
      <protection locked="0"/>
    </xf>
    <xf numFmtId="166" fontId="32" fillId="0" borderId="0" applyFont="0" applyFill="0" applyBorder="0" applyAlignment="0" applyProtection="0"/>
    <xf numFmtId="9" fontId="35" fillId="0" borderId="0" applyFont="0" applyFill="0" applyBorder="0" applyAlignment="0" applyProtection="0"/>
  </cellStyleXfs>
  <cellXfs count="412">
    <xf numFmtId="0" fontId="0" fillId="0" borderId="0" xfId="0" applyAlignment="1">
      <alignment horizontal="left" vertical="top"/>
    </xf>
    <xf numFmtId="0" fontId="26" fillId="0" borderId="0" xfId="0" applyFont="1" applyAlignment="1">
      <alignment horizontal="left" vertical="top"/>
    </xf>
    <xf numFmtId="0" fontId="28" fillId="4" borderId="9"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10" xfId="0" applyFont="1" applyFill="1" applyBorder="1" applyAlignment="1">
      <alignment horizontal="center" vertical="center"/>
    </xf>
    <xf numFmtId="0" fontId="28" fillId="6" borderId="9" xfId="0" applyFont="1" applyFill="1" applyBorder="1" applyAlignment="1">
      <alignment horizontal="center" vertical="center"/>
    </xf>
    <xf numFmtId="0" fontId="29" fillId="6" borderId="5" xfId="0" applyFont="1" applyFill="1" applyBorder="1" applyAlignment="1">
      <alignment vertical="center"/>
    </xf>
    <xf numFmtId="0" fontId="29" fillId="6" borderId="5" xfId="0" applyFont="1" applyFill="1" applyBorder="1" applyAlignment="1">
      <alignment vertical="center" wrapText="1"/>
    </xf>
    <xf numFmtId="49" fontId="29" fillId="6" borderId="5" xfId="0" applyNumberFormat="1" applyFont="1" applyFill="1" applyBorder="1" applyAlignment="1">
      <alignment vertical="center"/>
    </xf>
    <xf numFmtId="49" fontId="29" fillId="6" borderId="10" xfId="0" applyNumberFormat="1" applyFont="1" applyFill="1" applyBorder="1" applyAlignment="1">
      <alignment vertical="center"/>
    </xf>
    <xf numFmtId="0" fontId="28" fillId="0" borderId="9" xfId="0" applyFont="1" applyBorder="1" applyAlignment="1">
      <alignment horizontal="center" vertical="center"/>
    </xf>
    <xf numFmtId="0" fontId="29" fillId="0" borderId="5" xfId="0" applyFont="1" applyBorder="1" applyAlignment="1">
      <alignment vertical="center"/>
    </xf>
    <xf numFmtId="0" fontId="29" fillId="0" borderId="5" xfId="0" applyFont="1" applyBorder="1" applyAlignment="1">
      <alignment vertical="center" wrapText="1"/>
    </xf>
    <xf numFmtId="49" fontId="29" fillId="0" borderId="5" xfId="0" applyNumberFormat="1" applyFont="1" applyBorder="1" applyAlignment="1">
      <alignment vertical="center"/>
    </xf>
    <xf numFmtId="49" fontId="29" fillId="0" borderId="10" xfId="0" applyNumberFormat="1" applyFont="1" applyBorder="1" applyAlignment="1">
      <alignment vertical="center"/>
    </xf>
    <xf numFmtId="0" fontId="28" fillId="6" borderId="11" xfId="0" applyFont="1" applyFill="1" applyBorder="1" applyAlignment="1">
      <alignment horizontal="center" vertical="center"/>
    </xf>
    <xf numFmtId="0" fontId="29" fillId="6" borderId="12" xfId="0" applyFont="1" applyFill="1" applyBorder="1" applyAlignment="1">
      <alignment vertical="center"/>
    </xf>
    <xf numFmtId="0" fontId="29" fillId="6" borderId="12" xfId="0" applyFont="1" applyFill="1" applyBorder="1" applyAlignment="1">
      <alignment vertical="center" wrapText="1"/>
    </xf>
    <xf numFmtId="49" fontId="29" fillId="6" borderId="12" xfId="0" applyNumberFormat="1" applyFont="1" applyFill="1" applyBorder="1" applyAlignment="1">
      <alignment vertical="center"/>
    </xf>
    <xf numFmtId="49" fontId="29" fillId="6" borderId="13" xfId="0" applyNumberFormat="1" applyFont="1" applyFill="1" applyBorder="1" applyAlignment="1">
      <alignment vertical="center"/>
    </xf>
    <xf numFmtId="0" fontId="23" fillId="0" borderId="0" xfId="0" applyFont="1"/>
    <xf numFmtId="0" fontId="30" fillId="0" borderId="0" xfId="0" applyFont="1"/>
    <xf numFmtId="0" fontId="30" fillId="0" borderId="0" xfId="0" applyFont="1" applyAlignment="1">
      <alignment vertical="center"/>
    </xf>
    <xf numFmtId="49" fontId="30" fillId="0" borderId="0" xfId="0" applyNumberFormat="1" applyFont="1" applyAlignment="1">
      <alignment vertical="center"/>
    </xf>
    <xf numFmtId="0" fontId="31" fillId="0" borderId="0" xfId="0" applyFont="1" applyAlignment="1">
      <alignment horizontal="left" vertical="top"/>
    </xf>
    <xf numFmtId="49" fontId="29" fillId="0" borderId="15" xfId="0" applyNumberFormat="1" applyFont="1" applyBorder="1" applyAlignment="1">
      <alignment vertical="center"/>
    </xf>
    <xf numFmtId="49" fontId="29" fillId="0" borderId="16" xfId="0" applyNumberFormat="1" applyFont="1" applyBorder="1" applyAlignment="1">
      <alignment vertical="center"/>
    </xf>
    <xf numFmtId="0" fontId="28" fillId="0" borderId="11" xfId="0" applyFont="1" applyBorder="1" applyAlignment="1">
      <alignment horizontal="center" vertical="center"/>
    </xf>
    <xf numFmtId="0" fontId="29" fillId="0" borderId="12" xfId="0" applyFont="1" applyBorder="1" applyAlignment="1">
      <alignment vertical="center"/>
    </xf>
    <xf numFmtId="0" fontId="29" fillId="0" borderId="12" xfId="0" applyFont="1" applyBorder="1" applyAlignment="1">
      <alignment vertical="center" wrapText="1"/>
    </xf>
    <xf numFmtId="49" fontId="29" fillId="0" borderId="12" xfId="0" applyNumberFormat="1" applyFont="1" applyBorder="1" applyAlignment="1">
      <alignment vertical="center"/>
    </xf>
    <xf numFmtId="49" fontId="29" fillId="0" borderId="13" xfId="0" applyNumberFormat="1" applyFont="1" applyBorder="1" applyAlignment="1">
      <alignment vertical="center"/>
    </xf>
    <xf numFmtId="0" fontId="31" fillId="0" borderId="0" xfId="0" applyFont="1" applyAlignment="1">
      <alignment horizontal="left" vertical="top" wrapText="1"/>
    </xf>
    <xf numFmtId="0" fontId="21" fillId="0" borderId="0" xfId="0" applyFont="1" applyAlignment="1">
      <alignment horizontal="left" vertical="top"/>
    </xf>
    <xf numFmtId="0" fontId="8" fillId="0" borderId="0" xfId="0" applyFont="1" applyAlignment="1">
      <alignment horizontal="center"/>
    </xf>
    <xf numFmtId="0" fontId="6" fillId="0" borderId="0" xfId="0" applyFont="1" applyAlignment="1">
      <alignment horizontal="left" vertical="top"/>
    </xf>
    <xf numFmtId="0" fontId="10" fillId="0" borderId="0" xfId="0" applyFont="1" applyAlignment="1">
      <alignment horizontal="left" vertical="top"/>
    </xf>
    <xf numFmtId="0" fontId="10" fillId="5" borderId="0" xfId="0" applyFont="1" applyFill="1" applyAlignment="1">
      <alignment horizontal="left" vertical="top"/>
    </xf>
    <xf numFmtId="0" fontId="11" fillId="5" borderId="0" xfId="0" applyFont="1" applyFill="1" applyAlignment="1">
      <alignment horizontal="left" vertical="top"/>
    </xf>
    <xf numFmtId="0" fontId="9" fillId="5" borderId="0" xfId="0" applyFont="1" applyFill="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3" fillId="0" borderId="0" xfId="0" applyFont="1" applyAlignment="1">
      <alignment horizontal="center" vertical="top"/>
    </xf>
    <xf numFmtId="0" fontId="3" fillId="0" borderId="0" xfId="0" applyFont="1" applyAlignment="1">
      <alignment vertical="top"/>
    </xf>
    <xf numFmtId="0" fontId="3" fillId="0" borderId="0" xfId="0" applyFont="1" applyAlignment="1">
      <alignment horizontal="left" vertical="top"/>
    </xf>
    <xf numFmtId="0" fontId="12" fillId="0" borderId="0" xfId="0" applyFont="1" applyAlignment="1">
      <alignment horizontal="center"/>
    </xf>
    <xf numFmtId="0" fontId="14" fillId="5" borderId="0" xfId="0" applyFont="1" applyFill="1" applyAlignment="1">
      <alignment horizontal="left" vertical="top"/>
    </xf>
    <xf numFmtId="0" fontId="15" fillId="0" borderId="0" xfId="0" applyFont="1"/>
    <xf numFmtId="0" fontId="6" fillId="0" borderId="0" xfId="0" applyFont="1" applyAlignment="1">
      <alignment vertical="top" wrapText="1"/>
    </xf>
    <xf numFmtId="0" fontId="16" fillId="0" borderId="0" xfId="0" applyFont="1"/>
    <xf numFmtId="0" fontId="11" fillId="0" borderId="0" xfId="0" applyFont="1" applyAlignment="1">
      <alignment vertical="top" wrapText="1"/>
    </xf>
    <xf numFmtId="0" fontId="19" fillId="5" borderId="0" xfId="0" applyFont="1" applyFill="1" applyAlignment="1">
      <alignment vertical="top" wrapText="1"/>
    </xf>
    <xf numFmtId="0" fontId="9" fillId="0" borderId="0" xfId="0" applyFont="1" applyAlignment="1">
      <alignment horizontal="left" vertical="top"/>
    </xf>
    <xf numFmtId="0" fontId="11" fillId="5" borderId="0" xfId="0" applyFont="1" applyFill="1" applyAlignment="1">
      <alignment vertical="top" wrapText="1"/>
    </xf>
    <xf numFmtId="0" fontId="2" fillId="0" borderId="0" xfId="0" applyFont="1" applyAlignment="1">
      <alignment vertical="top" wrapText="1"/>
    </xf>
    <xf numFmtId="0" fontId="15" fillId="0" borderId="0" xfId="0" applyFont="1" applyAlignment="1">
      <alignment horizontal="justify" vertical="justify" wrapText="1"/>
    </xf>
    <xf numFmtId="0" fontId="11" fillId="0" borderId="0" xfId="0" applyFont="1" applyAlignment="1">
      <alignment vertical="top"/>
    </xf>
    <xf numFmtId="0" fontId="19" fillId="5" borderId="0" xfId="0" applyFont="1" applyFill="1" applyAlignment="1">
      <alignment vertical="top"/>
    </xf>
    <xf numFmtId="0" fontId="11" fillId="5" borderId="0" xfId="0" applyFont="1" applyFill="1" applyAlignment="1">
      <alignment vertical="top"/>
    </xf>
    <xf numFmtId="0" fontId="11" fillId="0" borderId="0" xfId="0" applyFont="1" applyAlignment="1">
      <alignment horizontal="center" vertical="top" wrapText="1"/>
    </xf>
    <xf numFmtId="0" fontId="11" fillId="5" borderId="0" xfId="0" applyFont="1" applyFill="1" applyAlignment="1">
      <alignment horizontal="center" vertical="top" wrapText="1"/>
    </xf>
    <xf numFmtId="0" fontId="19" fillId="0" borderId="0" xfId="0" applyFont="1" applyAlignment="1">
      <alignment horizontal="left" vertical="top"/>
    </xf>
    <xf numFmtId="0" fontId="2" fillId="0" borderId="0" xfId="0" applyFont="1" applyAlignment="1">
      <alignment vertical="top"/>
    </xf>
    <xf numFmtId="0" fontId="11" fillId="0" borderId="0" xfId="0" applyFont="1" applyAlignment="1">
      <alignment horizontal="left" vertical="top"/>
    </xf>
    <xf numFmtId="0" fontId="9" fillId="0" borderId="0" xfId="0" applyFont="1" applyAlignment="1">
      <alignment vertical="top" wrapText="1"/>
    </xf>
    <xf numFmtId="0" fontId="14" fillId="5" borderId="0" xfId="0" applyFont="1" applyFill="1" applyAlignment="1">
      <alignment vertical="top"/>
    </xf>
    <xf numFmtId="0" fontId="9" fillId="5" borderId="0" xfId="0" applyFont="1" applyFill="1" applyAlignment="1">
      <alignment vertical="top"/>
    </xf>
    <xf numFmtId="0" fontId="9" fillId="5" borderId="0" xfId="0" applyFont="1" applyFill="1" applyAlignment="1">
      <alignment vertical="top" wrapText="1"/>
    </xf>
    <xf numFmtId="0" fontId="8" fillId="0" borderId="0" xfId="0" applyFont="1" applyAlignment="1">
      <alignment vertical="top"/>
    </xf>
    <xf numFmtId="0" fontId="6" fillId="0" borderId="0" xfId="0" applyFont="1" applyAlignment="1">
      <alignment vertical="top"/>
    </xf>
    <xf numFmtId="0" fontId="16" fillId="0" borderId="0" xfId="0" applyFont="1" applyAlignment="1">
      <alignment vertical="center"/>
    </xf>
    <xf numFmtId="0" fontId="15" fillId="0" borderId="0" xfId="0" applyFont="1" applyAlignment="1">
      <alignment horizontal="right"/>
    </xf>
    <xf numFmtId="0" fontId="2" fillId="0" borderId="0" xfId="0" applyFont="1" applyAlignment="1">
      <alignment horizontal="left" vertical="top"/>
    </xf>
    <xf numFmtId="0" fontId="18" fillId="0" borderId="0" xfId="0" applyFont="1" applyAlignment="1">
      <alignment horizontal="left" vertical="top"/>
    </xf>
    <xf numFmtId="0" fontId="13" fillId="5" borderId="0" xfId="0" applyFont="1" applyFill="1" applyAlignment="1">
      <alignment horizontal="left" vertical="top"/>
    </xf>
    <xf numFmtId="0" fontId="3" fillId="0" borderId="0" xfId="0" applyFont="1" applyAlignment="1">
      <alignment horizontal="left"/>
    </xf>
    <xf numFmtId="0" fontId="19" fillId="0" borderId="0" xfId="0" applyFont="1" applyAlignment="1">
      <alignment vertical="top"/>
    </xf>
    <xf numFmtId="0" fontId="19" fillId="5" borderId="0" xfId="0" applyFont="1" applyFill="1" applyAlignment="1">
      <alignment horizontal="justify" vertical="justify"/>
    </xf>
    <xf numFmtId="0" fontId="11" fillId="0" borderId="0" xfId="0" applyFont="1" applyAlignment="1">
      <alignment horizontal="left"/>
    </xf>
    <xf numFmtId="0" fontId="9" fillId="5" borderId="0" xfId="0" applyFont="1" applyFill="1" applyAlignment="1">
      <alignment horizontal="justify" vertical="justify"/>
    </xf>
    <xf numFmtId="0" fontId="6" fillId="0" borderId="0" xfId="0" applyFont="1" applyAlignment="1">
      <alignment horizontal="left"/>
    </xf>
    <xf numFmtId="0" fontId="2" fillId="0" borderId="0" xfId="0" applyFont="1" applyAlignment="1">
      <alignment horizontal="left"/>
    </xf>
    <xf numFmtId="0" fontId="15" fillId="0" borderId="0" xfId="0" applyFont="1" applyAlignment="1">
      <alignment vertical="center"/>
    </xf>
    <xf numFmtId="0" fontId="8" fillId="0" borderId="0" xfId="0" applyFont="1" applyAlignment="1">
      <alignment horizontal="left"/>
    </xf>
    <xf numFmtId="0" fontId="9" fillId="5" borderId="0" xfId="0" applyFont="1" applyFill="1" applyAlignment="1">
      <alignment horizontal="justify" vertical="justify" wrapText="1"/>
    </xf>
    <xf numFmtId="0" fontId="14" fillId="0" borderId="0" xfId="0" applyFont="1" applyAlignment="1">
      <alignment horizontal="left" vertical="top"/>
    </xf>
    <xf numFmtId="0" fontId="14" fillId="0" borderId="0" xfId="0" applyFont="1" applyAlignment="1">
      <alignment vertical="top" wrapText="1"/>
    </xf>
    <xf numFmtId="0" fontId="9" fillId="7" borderId="0" xfId="0" applyFont="1" applyFill="1" applyAlignment="1">
      <alignment horizontal="left" vertical="top"/>
    </xf>
    <xf numFmtId="0" fontId="8" fillId="5" borderId="0" xfId="0" applyFont="1" applyFill="1" applyAlignment="1">
      <alignment horizontal="left" vertical="top"/>
    </xf>
    <xf numFmtId="0" fontId="10" fillId="5" borderId="0" xfId="0" applyFont="1" applyFill="1" applyAlignment="1">
      <alignment vertical="top"/>
    </xf>
    <xf numFmtId="0" fontId="8" fillId="0" borderId="0" xfId="0" applyFont="1" applyAlignment="1">
      <alignment horizontal="left" vertical="top"/>
    </xf>
    <xf numFmtId="0" fontId="9" fillId="0" borderId="0" xfId="0" applyFont="1" applyAlignment="1">
      <alignment vertical="top"/>
    </xf>
    <xf numFmtId="0" fontId="13" fillId="7" borderId="0" xfId="0" applyFont="1" applyFill="1" applyAlignment="1">
      <alignment horizontal="left" vertical="top"/>
    </xf>
    <xf numFmtId="0" fontId="6" fillId="7" borderId="0" xfId="0" applyFont="1" applyFill="1" applyAlignment="1">
      <alignment vertical="top"/>
    </xf>
    <xf numFmtId="0" fontId="7" fillId="5" borderId="0" xfId="0" applyFont="1" applyFill="1" applyAlignment="1">
      <alignment horizontal="left" vertical="top"/>
    </xf>
    <xf numFmtId="0" fontId="6" fillId="5" borderId="0" xfId="0" applyFont="1" applyFill="1" applyAlignment="1">
      <alignment vertical="top"/>
    </xf>
    <xf numFmtId="0" fontId="3" fillId="5" borderId="0" xfId="0" applyFont="1" applyFill="1" applyAlignment="1">
      <alignment vertical="top"/>
    </xf>
    <xf numFmtId="0" fontId="2" fillId="5" borderId="0" xfId="0" applyFont="1" applyFill="1" applyAlignment="1">
      <alignment vertical="top" wrapText="1"/>
    </xf>
    <xf numFmtId="0" fontId="2" fillId="0" borderId="0" xfId="0" applyFont="1" applyAlignment="1">
      <alignment horizontal="justify" vertical="justify" wrapText="1"/>
    </xf>
    <xf numFmtId="0" fontId="16" fillId="0" borderId="0" xfId="0" applyFont="1" applyAlignment="1">
      <alignment horizontal="right"/>
    </xf>
    <xf numFmtId="0" fontId="16" fillId="0" borderId="0" xfId="2" applyNumberFormat="1" applyFont="1" applyFill="1" applyBorder="1" applyAlignment="1"/>
    <xf numFmtId="0" fontId="6" fillId="5" borderId="0" xfId="0" applyFont="1" applyFill="1" applyAlignment="1">
      <alignment horizontal="left" vertical="top"/>
    </xf>
    <xf numFmtId="0" fontId="9" fillId="7" borderId="0" xfId="0" applyFont="1" applyFill="1" applyAlignment="1">
      <alignment horizontal="left" vertical="justify"/>
    </xf>
    <xf numFmtId="0" fontId="16" fillId="0" borderId="0" xfId="2" applyNumberFormat="1" applyFont="1" applyBorder="1" applyAlignment="1"/>
    <xf numFmtId="0" fontId="2" fillId="0" borderId="0" xfId="0" applyFont="1" applyAlignment="1">
      <alignment horizontal="left" vertical="top" wrapText="1"/>
    </xf>
    <xf numFmtId="0" fontId="2" fillId="0" borderId="0" xfId="0" applyFont="1" applyAlignment="1">
      <alignment horizontal="center" vertical="top" wrapText="1"/>
    </xf>
    <xf numFmtId="0" fontId="2" fillId="7" borderId="0" xfId="0" applyFont="1" applyFill="1" applyAlignment="1">
      <alignment horizontal="left" vertical="top"/>
    </xf>
    <xf numFmtId="0" fontId="11" fillId="7" borderId="0" xfId="0" applyFont="1" applyFill="1" applyAlignment="1">
      <alignment vertical="justify"/>
    </xf>
    <xf numFmtId="0" fontId="6" fillId="7" borderId="0" xfId="0" applyFont="1" applyFill="1" applyAlignment="1">
      <alignment horizontal="left" vertical="top"/>
    </xf>
    <xf numFmtId="0" fontId="8" fillId="0" borderId="0" xfId="0" applyFont="1" applyAlignment="1">
      <alignment horizontal="center" vertical="justify"/>
    </xf>
    <xf numFmtId="0" fontId="2" fillId="0" borderId="0" xfId="0" applyFont="1" applyAlignment="1">
      <alignment horizontal="left" vertical="justify"/>
    </xf>
    <xf numFmtId="0" fontId="2" fillId="0" borderId="0" xfId="0" applyFont="1" applyAlignment="1">
      <alignment horizontal="justify" vertical="justify"/>
    </xf>
    <xf numFmtId="0" fontId="2" fillId="0" borderId="0" xfId="0" applyFont="1" applyAlignment="1">
      <alignment horizontal="center" vertical="justify"/>
    </xf>
    <xf numFmtId="0" fontId="4" fillId="5" borderId="0" xfId="0" applyFont="1" applyFill="1" applyAlignment="1">
      <alignment horizontal="left" vertical="top"/>
    </xf>
    <xf numFmtId="0" fontId="2" fillId="5" borderId="0" xfId="0" applyFont="1" applyFill="1" applyAlignment="1">
      <alignment horizontal="left" vertical="top"/>
    </xf>
    <xf numFmtId="0" fontId="11" fillId="5" borderId="0" xfId="0" applyFont="1" applyFill="1" applyAlignment="1">
      <alignment horizontal="center" vertical="justify"/>
    </xf>
    <xf numFmtId="0" fontId="6" fillId="8" borderId="0" xfId="0" applyFont="1" applyFill="1" applyAlignment="1">
      <alignment horizontal="left" vertical="top"/>
    </xf>
    <xf numFmtId="0" fontId="11" fillId="5" borderId="0" xfId="0" applyFont="1" applyFill="1" applyAlignment="1">
      <alignment horizontal="left" vertical="justify"/>
    </xf>
    <xf numFmtId="0" fontId="11" fillId="5" borderId="0" xfId="0" applyFont="1" applyFill="1" applyAlignment="1">
      <alignment horizontal="left" vertical="justify" wrapText="1"/>
    </xf>
    <xf numFmtId="0" fontId="11" fillId="7" borderId="0" xfId="0" applyFont="1" applyFill="1" applyAlignment="1">
      <alignment horizontal="left" vertical="justify" wrapText="1"/>
    </xf>
    <xf numFmtId="0" fontId="9" fillId="2" borderId="0" xfId="0" applyFont="1" applyFill="1" applyAlignment="1">
      <alignment horizontal="left" vertical="top"/>
    </xf>
    <xf numFmtId="0" fontId="9" fillId="5" borderId="0" xfId="0" applyFont="1" applyFill="1" applyAlignment="1">
      <alignment horizontal="left" vertical="justify" wrapText="1"/>
    </xf>
    <xf numFmtId="0" fontId="9" fillId="5" borderId="0" xfId="0" applyFont="1" applyFill="1" applyAlignment="1">
      <alignment horizontal="left" vertical="justify"/>
    </xf>
    <xf numFmtId="0" fontId="11" fillId="7" borderId="0" xfId="0" applyFont="1" applyFill="1" applyAlignment="1">
      <alignment horizontal="left" vertical="top"/>
    </xf>
    <xf numFmtId="0" fontId="34" fillId="0" borderId="0" xfId="0" applyFont="1" applyAlignment="1">
      <alignment horizontal="left" vertical="top"/>
    </xf>
    <xf numFmtId="0" fontId="31" fillId="0" borderId="0" xfId="0" applyFont="1" applyAlignment="1">
      <alignment horizontal="center" vertical="top" wrapText="1"/>
    </xf>
    <xf numFmtId="49" fontId="16" fillId="0" borderId="0" xfId="0" applyNumberFormat="1" applyFont="1" applyAlignment="1">
      <alignment horizontal="right"/>
    </xf>
    <xf numFmtId="166" fontId="16" fillId="0" borderId="0" xfId="2" applyFont="1" applyBorder="1" applyAlignment="1">
      <alignment horizontal="right"/>
    </xf>
    <xf numFmtId="0" fontId="6" fillId="0" borderId="0" xfId="0" applyFont="1" applyAlignment="1">
      <alignment horizontal="center" vertical="top"/>
    </xf>
    <xf numFmtId="0" fontId="0" fillId="0" borderId="0" xfId="0"/>
    <xf numFmtId="4" fontId="0" fillId="0" borderId="0" xfId="0" applyNumberFormat="1"/>
    <xf numFmtId="0" fontId="11" fillId="0" borderId="0" xfId="0" applyFont="1" applyAlignment="1">
      <alignment horizontal="left" vertical="justify" wrapText="1"/>
    </xf>
    <xf numFmtId="0" fontId="36" fillId="0" borderId="0" xfId="0" applyFont="1" applyAlignment="1">
      <alignment horizontal="justify" vertical="justify" wrapText="1"/>
    </xf>
    <xf numFmtId="0" fontId="36" fillId="0" borderId="0" xfId="0" applyFont="1" applyAlignment="1">
      <alignment horizontal="center" vertical="justify" wrapText="1"/>
    </xf>
    <xf numFmtId="0" fontId="36" fillId="0" borderId="0" xfId="0" applyFont="1" applyAlignment="1">
      <alignment horizontal="left" vertical="justify" wrapText="1"/>
    </xf>
    <xf numFmtId="0" fontId="36" fillId="0" borderId="0" xfId="0" applyFont="1" applyAlignment="1">
      <alignment horizontal="justify" wrapText="1"/>
    </xf>
    <xf numFmtId="0" fontId="0" fillId="0" borderId="0" xfId="0" applyAlignment="1">
      <alignment horizontal="justify" wrapText="1"/>
    </xf>
    <xf numFmtId="0" fontId="36" fillId="0" borderId="0" xfId="0" applyFont="1" applyAlignment="1">
      <alignment horizontal="left" wrapText="1"/>
    </xf>
    <xf numFmtId="0" fontId="38" fillId="0" borderId="0" xfId="0" applyFont="1" applyAlignment="1">
      <alignment horizontal="justify" vertical="justify" wrapText="1"/>
    </xf>
    <xf numFmtId="0" fontId="37" fillId="0" borderId="0" xfId="0" applyFont="1"/>
    <xf numFmtId="164" fontId="37" fillId="0" borderId="0" xfId="2" applyNumberFormat="1" applyFont="1" applyAlignment="1">
      <alignment horizontal="center" wrapText="1"/>
    </xf>
    <xf numFmtId="0" fontId="44" fillId="0" borderId="0" xfId="0" applyFont="1" applyAlignment="1">
      <alignment horizontal="left" wrapText="1"/>
    </xf>
    <xf numFmtId="166" fontId="37" fillId="0" borderId="0" xfId="2" applyFont="1" applyAlignment="1">
      <alignment horizontal="center" wrapText="1"/>
    </xf>
    <xf numFmtId="166" fontId="0" fillId="0" borderId="0" xfId="0" applyNumberFormat="1"/>
    <xf numFmtId="0" fontId="37" fillId="0" borderId="0" xfId="0" applyFont="1" applyAlignment="1">
      <alignment horizontal="left"/>
    </xf>
    <xf numFmtId="0" fontId="45" fillId="9" borderId="25" xfId="0" applyFont="1" applyFill="1" applyBorder="1" applyAlignment="1">
      <alignment horizontal="center" wrapText="1"/>
    </xf>
    <xf numFmtId="0" fontId="45" fillId="9" borderId="26" xfId="0" applyFont="1" applyFill="1" applyBorder="1" applyAlignment="1">
      <alignment horizontal="center" wrapText="1"/>
    </xf>
    <xf numFmtId="0" fontId="18" fillId="0" borderId="0" xfId="0" applyFont="1"/>
    <xf numFmtId="0" fontId="47" fillId="0" borderId="1" xfId="0" applyFont="1" applyBorder="1" applyAlignment="1">
      <alignment horizontal="center" wrapText="1"/>
    </xf>
    <xf numFmtId="0" fontId="47" fillId="0" borderId="28" xfId="0" applyFont="1" applyBorder="1" applyAlignment="1">
      <alignment horizontal="center" wrapText="1"/>
    </xf>
    <xf numFmtId="164" fontId="47" fillId="0" borderId="1" xfId="0" applyNumberFormat="1" applyFont="1" applyBorder="1" applyAlignment="1">
      <alignment horizontal="right" wrapText="1"/>
    </xf>
    <xf numFmtId="165" fontId="47" fillId="0" borderId="1" xfId="0" applyNumberFormat="1" applyFont="1" applyBorder="1" applyAlignment="1">
      <alignment horizontal="right" wrapText="1"/>
    </xf>
    <xf numFmtId="164" fontId="48" fillId="0" borderId="30" xfId="0" applyNumberFormat="1" applyFont="1" applyBorder="1" applyAlignment="1">
      <alignment horizontal="center" wrapText="1"/>
    </xf>
    <xf numFmtId="164" fontId="48" fillId="0" borderId="1" xfId="0" applyNumberFormat="1" applyFont="1" applyBorder="1" applyAlignment="1">
      <alignment horizontal="right" wrapText="1"/>
    </xf>
    <xf numFmtId="0" fontId="47" fillId="0" borderId="0" xfId="0" applyFont="1" applyAlignment="1">
      <alignment horizontal="center" wrapText="1"/>
    </xf>
    <xf numFmtId="0" fontId="49" fillId="0" borderId="0" xfId="0" applyFont="1" applyAlignment="1">
      <alignment horizontal="center" wrapText="1"/>
    </xf>
    <xf numFmtId="0" fontId="14" fillId="7" borderId="0" xfId="0" applyFont="1" applyFill="1" applyAlignment="1">
      <alignment vertical="top"/>
    </xf>
    <xf numFmtId="0" fontId="6" fillId="0" borderId="1" xfId="0" applyFont="1" applyBorder="1" applyAlignment="1">
      <alignment vertical="top" wrapText="1"/>
    </xf>
    <xf numFmtId="0" fontId="8" fillId="0" borderId="1" xfId="0" applyFont="1" applyBorder="1" applyAlignment="1">
      <alignment vertical="top" wrapText="1"/>
    </xf>
    <xf numFmtId="165" fontId="16" fillId="0" borderId="0" xfId="2" applyNumberFormat="1" applyFont="1" applyBorder="1" applyAlignment="1">
      <alignment horizontal="right"/>
    </xf>
    <xf numFmtId="165" fontId="16" fillId="0" borderId="1" xfId="2" applyNumberFormat="1" applyFont="1" applyBorder="1" applyAlignment="1">
      <alignment horizontal="center"/>
    </xf>
    <xf numFmtId="0" fontId="6" fillId="0" borderId="0" xfId="0" applyFont="1" applyAlignment="1">
      <alignment horizontal="left" vertical="center"/>
    </xf>
    <xf numFmtId="165" fontId="16" fillId="0" borderId="1" xfId="2" applyNumberFormat="1" applyFont="1" applyBorder="1" applyAlignment="1">
      <alignment horizontal="center" vertical="center"/>
    </xf>
    <xf numFmtId="0" fontId="57" fillId="0" borderId="1" xfId="0" applyFont="1" applyBorder="1" applyAlignment="1">
      <alignment horizontal="center" vertical="center" wrapText="1"/>
    </xf>
    <xf numFmtId="165" fontId="8" fillId="0" borderId="1" xfId="0" applyNumberFormat="1" applyFont="1" applyBorder="1" applyAlignment="1">
      <alignment vertical="center" wrapText="1"/>
    </xf>
    <xf numFmtId="0" fontId="52" fillId="0" borderId="1" xfId="0" applyFont="1" applyBorder="1" applyAlignment="1">
      <alignment horizontal="center" vertical="center" wrapText="1"/>
    </xf>
    <xf numFmtId="0" fontId="52" fillId="0" borderId="1" xfId="0" applyFont="1" applyBorder="1" applyAlignment="1">
      <alignment vertical="center" textRotation="90" wrapText="1"/>
    </xf>
    <xf numFmtId="0" fontId="56" fillId="0" borderId="1" xfId="0" applyFont="1" applyBorder="1" applyAlignment="1">
      <alignment horizontal="center" vertical="center" wrapText="1"/>
    </xf>
    <xf numFmtId="0" fontId="16" fillId="0" borderId="0" xfId="0" applyFont="1" applyAlignment="1">
      <alignment horizontal="center"/>
    </xf>
    <xf numFmtId="166" fontId="15" fillId="0" borderId="0" xfId="2" applyFont="1" applyFill="1" applyBorder="1" applyAlignment="1">
      <alignment horizontal="right" vertical="center"/>
    </xf>
    <xf numFmtId="164" fontId="16" fillId="0" borderId="0" xfId="2" applyNumberFormat="1" applyFont="1" applyBorder="1" applyAlignment="1"/>
    <xf numFmtId="0" fontId="6" fillId="0" borderId="0" xfId="0" applyFont="1" applyAlignment="1">
      <alignment horizontal="center" vertical="top" wrapText="1"/>
    </xf>
    <xf numFmtId="0" fontId="2" fillId="0" borderId="0" xfId="0" applyFont="1" applyAlignment="1">
      <alignment horizontal="center" vertical="center" wrapText="1"/>
    </xf>
    <xf numFmtId="4" fontId="16" fillId="0" borderId="0" xfId="0" applyNumberFormat="1" applyFont="1" applyAlignment="1">
      <alignment horizontal="right"/>
    </xf>
    <xf numFmtId="165" fontId="16" fillId="0" borderId="1" xfId="2" applyNumberFormat="1" applyFont="1" applyBorder="1" applyAlignment="1">
      <alignment horizontal="center" vertical="center"/>
    </xf>
    <xf numFmtId="165" fontId="16" fillId="0" borderId="1" xfId="2" applyNumberFormat="1" applyFont="1" applyBorder="1" applyAlignment="1">
      <alignment horizontal="center" vertical="center"/>
    </xf>
    <xf numFmtId="0" fontId="36" fillId="0" borderId="0" xfId="0" applyFont="1" applyAlignment="1">
      <alignment horizontal="left" wrapText="1"/>
    </xf>
    <xf numFmtId="0" fontId="36" fillId="0" borderId="0" xfId="0" applyFont="1" applyAlignment="1">
      <alignment horizontal="left" vertical="justify" wrapText="1"/>
    </xf>
    <xf numFmtId="0" fontId="45" fillId="0" borderId="1" xfId="0" applyFont="1" applyBorder="1" applyAlignment="1">
      <alignment horizontal="left" wrapText="1"/>
    </xf>
    <xf numFmtId="0" fontId="18" fillId="0" borderId="1" xfId="0" applyFont="1" applyBorder="1" applyAlignment="1">
      <alignment horizontal="left" wrapText="1"/>
    </xf>
    <xf numFmtId="0" fontId="44" fillId="0" borderId="0" xfId="0" applyFont="1" applyAlignment="1">
      <alignment horizontal="left" wrapText="1"/>
    </xf>
    <xf numFmtId="0" fontId="0" fillId="0" borderId="0" xfId="0" applyAlignment="1">
      <alignment horizontal="justify" wrapText="1"/>
    </xf>
    <xf numFmtId="0" fontId="36" fillId="0" borderId="0" xfId="0" applyFont="1" applyAlignment="1">
      <alignment horizontal="center" vertical="justify" wrapText="1"/>
    </xf>
    <xf numFmtId="0" fontId="3" fillId="0" borderId="0" xfId="0" applyFont="1" applyAlignment="1">
      <alignment horizontal="center" vertical="top"/>
    </xf>
    <xf numFmtId="0" fontId="15" fillId="0" borderId="0" xfId="0" applyFont="1" applyAlignment="1">
      <alignment horizontal="justify" vertical="justify" wrapText="1"/>
    </xf>
    <xf numFmtId="0" fontId="13" fillId="0" borderId="3" xfId="0" applyFont="1" applyBorder="1" applyAlignment="1">
      <alignment horizontal="center" vertical="top"/>
    </xf>
    <xf numFmtId="0" fontId="52" fillId="0" borderId="1" xfId="0" applyFont="1" applyBorder="1" applyAlignment="1">
      <alignment horizontal="center" vertical="center" wrapText="1"/>
    </xf>
    <xf numFmtId="165" fontId="16" fillId="0" borderId="1" xfId="2" applyNumberFormat="1" applyFont="1" applyBorder="1" applyAlignment="1">
      <alignment horizontal="center"/>
    </xf>
    <xf numFmtId="165" fontId="16" fillId="0" borderId="1" xfId="2" applyNumberFormat="1" applyFont="1" applyBorder="1" applyAlignment="1">
      <alignment horizontal="center" vertical="center"/>
    </xf>
    <xf numFmtId="0" fontId="6" fillId="0" borderId="1" xfId="0" applyFont="1" applyBorder="1" applyAlignment="1">
      <alignment vertical="top" wrapText="1"/>
    </xf>
    <xf numFmtId="165" fontId="56" fillId="0" borderId="31" xfId="0" applyNumberFormat="1" applyFont="1" applyBorder="1" applyAlignment="1">
      <alignment horizontal="center" vertical="center" wrapText="1"/>
    </xf>
    <xf numFmtId="4" fontId="56" fillId="0" borderId="31" xfId="0" applyNumberFormat="1" applyFont="1" applyBorder="1" applyAlignment="1">
      <alignment horizontal="center" vertical="center" wrapText="1"/>
    </xf>
    <xf numFmtId="0" fontId="56" fillId="0" borderId="3" xfId="0" applyFont="1" applyBorder="1" applyAlignment="1">
      <alignment horizontal="center" vertical="center" wrapText="1"/>
    </xf>
    <xf numFmtId="0" fontId="45" fillId="9" borderId="31" xfId="0" applyFont="1" applyFill="1" applyBorder="1" applyAlignment="1">
      <alignment horizontal="center" wrapText="1"/>
    </xf>
    <xf numFmtId="0" fontId="45" fillId="0" borderId="33" xfId="0" applyFont="1" applyBorder="1" applyAlignment="1">
      <alignment horizontal="right" wrapText="1"/>
    </xf>
    <xf numFmtId="0" fontId="13" fillId="0" borderId="3" xfId="0" applyFont="1" applyBorder="1" applyAlignment="1">
      <alignment horizontal="center" vertical="center"/>
    </xf>
    <xf numFmtId="0" fontId="13" fillId="0" borderId="3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wrapText="1"/>
    </xf>
    <xf numFmtId="0" fontId="18" fillId="11" borderId="2" xfId="0" applyFont="1" applyFill="1" applyBorder="1" applyAlignment="1">
      <alignment horizontal="center" vertical="top"/>
    </xf>
    <xf numFmtId="0" fontId="18" fillId="11" borderId="3" xfId="0" applyFont="1" applyFill="1" applyBorder="1" applyAlignment="1">
      <alignment horizontal="center" vertical="top"/>
    </xf>
    <xf numFmtId="0" fontId="45" fillId="11" borderId="3" xfId="0" applyFont="1" applyFill="1" applyBorder="1" applyAlignment="1">
      <alignment horizontal="center" vertical="center"/>
    </xf>
    <xf numFmtId="4" fontId="2" fillId="11" borderId="1" xfId="0" applyNumberFormat="1" applyFont="1" applyFill="1" applyBorder="1" applyAlignment="1">
      <alignment horizontal="right" vertical="center" wrapText="1"/>
    </xf>
    <xf numFmtId="165" fontId="3" fillId="11" borderId="1" xfId="2" applyNumberFormat="1" applyFont="1" applyFill="1" applyBorder="1" applyAlignment="1">
      <alignment horizontal="center" vertical="center"/>
    </xf>
    <xf numFmtId="4" fontId="2" fillId="11" borderId="1" xfId="0" applyNumberFormat="1" applyFont="1" applyFill="1" applyBorder="1" applyAlignment="1">
      <alignment horizontal="center" vertical="center" wrapText="1"/>
    </xf>
    <xf numFmtId="165" fontId="3" fillId="11" borderId="1" xfId="0" applyNumberFormat="1" applyFont="1" applyFill="1" applyBorder="1" applyAlignment="1">
      <alignment vertical="center" wrapText="1"/>
    </xf>
    <xf numFmtId="0" fontId="60" fillId="11" borderId="1" xfId="0" applyFont="1" applyFill="1" applyBorder="1" applyAlignment="1">
      <alignment horizontal="center" vertical="center" wrapText="1"/>
    </xf>
    <xf numFmtId="4" fontId="6" fillId="0" borderId="0" xfId="0" applyNumberFormat="1" applyFont="1" applyAlignment="1">
      <alignment horizontal="left" vertical="top"/>
    </xf>
    <xf numFmtId="4" fontId="21" fillId="0" borderId="0" xfId="0" applyNumberFormat="1" applyFont="1" applyAlignment="1">
      <alignment horizontal="right" vertical="top"/>
    </xf>
    <xf numFmtId="4" fontId="6" fillId="0" borderId="0" xfId="0" applyNumberFormat="1" applyFont="1" applyAlignment="1">
      <alignment horizontal="right" vertical="top"/>
    </xf>
    <xf numFmtId="4" fontId="9" fillId="0" borderId="0" xfId="0" applyNumberFormat="1" applyFont="1" applyAlignment="1">
      <alignment horizontal="right" vertical="top"/>
    </xf>
    <xf numFmtId="4" fontId="6" fillId="0" borderId="0" xfId="0" applyNumberFormat="1" applyFont="1" applyAlignment="1">
      <alignment horizontal="right" vertical="center"/>
    </xf>
    <xf numFmtId="4" fontId="8" fillId="0" borderId="0" xfId="0" applyNumberFormat="1" applyFont="1" applyAlignment="1">
      <alignment horizontal="right" vertical="top"/>
    </xf>
    <xf numFmtId="4" fontId="6" fillId="7" borderId="0" xfId="0" applyNumberFormat="1" applyFont="1" applyFill="1" applyAlignment="1">
      <alignment horizontal="right" vertical="top"/>
    </xf>
    <xf numFmtId="4" fontId="0" fillId="0" borderId="0" xfId="0" applyNumberFormat="1" applyAlignment="1">
      <alignment horizontal="right"/>
    </xf>
    <xf numFmtId="4" fontId="9" fillId="7" borderId="0" xfId="0" applyNumberFormat="1" applyFont="1" applyFill="1" applyAlignment="1">
      <alignment horizontal="right" vertical="top"/>
    </xf>
    <xf numFmtId="4" fontId="18" fillId="0" borderId="0" xfId="0" applyNumberFormat="1" applyFont="1" applyAlignment="1">
      <alignment horizontal="right"/>
    </xf>
    <xf numFmtId="165" fontId="16" fillId="0" borderId="1" xfId="2" applyNumberFormat="1" applyFont="1" applyBorder="1" applyAlignment="1">
      <alignment horizontal="center" vertical="center"/>
    </xf>
    <xf numFmtId="165" fontId="16" fillId="0" borderId="1" xfId="2" applyNumberFormat="1" applyFont="1" applyBorder="1" applyAlignment="1">
      <alignment horizontal="center"/>
    </xf>
    <xf numFmtId="0" fontId="6" fillId="0" borderId="1" xfId="0" applyFont="1" applyBorder="1" applyAlignment="1">
      <alignment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4" fontId="6" fillId="0" borderId="1" xfId="0" applyNumberFormat="1" applyFont="1" applyBorder="1" applyAlignment="1">
      <alignment horizontal="right" vertical="center" wrapText="1"/>
    </xf>
    <xf numFmtId="4" fontId="6" fillId="0" borderId="1" xfId="0" applyNumberFormat="1" applyFont="1" applyBorder="1" applyAlignment="1">
      <alignment horizontal="center" vertical="center" wrapText="1"/>
    </xf>
    <xf numFmtId="165" fontId="16" fillId="0" borderId="1" xfId="2" applyNumberFormat="1" applyFont="1" applyBorder="1" applyAlignment="1">
      <alignment horizontal="center" vertical="center"/>
    </xf>
    <xf numFmtId="165" fontId="16" fillId="0" borderId="1" xfId="2" applyNumberFormat="1" applyFont="1" applyBorder="1" applyAlignment="1">
      <alignment horizontal="center"/>
    </xf>
    <xf numFmtId="0" fontId="6" fillId="0" borderId="1" xfId="0" applyFont="1" applyBorder="1" applyAlignment="1">
      <alignment vertical="top" wrapText="1"/>
    </xf>
    <xf numFmtId="0" fontId="16" fillId="0" borderId="0" xfId="0" applyFont="1" applyBorder="1" applyAlignment="1">
      <alignment horizontal="right"/>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4" fontId="6" fillId="0" borderId="1" xfId="0" applyNumberFormat="1" applyFont="1" applyBorder="1" applyAlignment="1">
      <alignment horizontal="right" vertical="center" wrapText="1"/>
    </xf>
    <xf numFmtId="4" fontId="6" fillId="0" borderId="1" xfId="0" applyNumberFormat="1" applyFont="1" applyBorder="1" applyAlignment="1">
      <alignment horizontal="center" vertical="center" wrapText="1"/>
    </xf>
    <xf numFmtId="165" fontId="16" fillId="0" borderId="1" xfId="2" applyNumberFormat="1" applyFont="1" applyBorder="1" applyAlignment="1">
      <alignment horizontal="center" vertical="center"/>
    </xf>
    <xf numFmtId="165" fontId="16" fillId="0" borderId="1" xfId="2" applyNumberFormat="1" applyFont="1" applyBorder="1" applyAlignment="1">
      <alignment horizontal="center"/>
    </xf>
    <xf numFmtId="0" fontId="56" fillId="12" borderId="34" xfId="0" applyFont="1" applyFill="1" applyBorder="1" applyAlignment="1">
      <alignment horizontal="center" vertical="top" textRotation="90"/>
    </xf>
    <xf numFmtId="165" fontId="3" fillId="11" borderId="1" xfId="2" applyNumberFormat="1" applyFont="1" applyFill="1" applyBorder="1" applyAlignment="1">
      <alignment horizontal="center"/>
    </xf>
    <xf numFmtId="0" fontId="10" fillId="12" borderId="2" xfId="0" applyFont="1" applyFill="1" applyBorder="1" applyAlignment="1">
      <alignment horizontal="center" vertical="top" wrapText="1"/>
    </xf>
    <xf numFmtId="0" fontId="10" fillId="12" borderId="3" xfId="0" applyFont="1" applyFill="1" applyBorder="1" applyAlignment="1">
      <alignment horizontal="center" vertical="top" wrapText="1"/>
    </xf>
    <xf numFmtId="165" fontId="16" fillId="0" borderId="2" xfId="2" applyNumberFormat="1" applyFont="1" applyBorder="1" applyAlignment="1">
      <alignment horizontal="center" vertical="center"/>
    </xf>
    <xf numFmtId="165" fontId="16" fillId="0" borderId="3" xfId="2" applyNumberFormat="1" applyFont="1" applyBorder="1" applyAlignment="1">
      <alignment horizontal="center" vertical="center"/>
    </xf>
    <xf numFmtId="0" fontId="56" fillId="10" borderId="1" xfId="0" applyFont="1" applyFill="1" applyBorder="1" applyAlignment="1">
      <alignment horizontal="center" vertical="center" wrapText="1"/>
    </xf>
    <xf numFmtId="0" fontId="52" fillId="0" borderId="1" xfId="0" applyFont="1" applyBorder="1" applyAlignment="1">
      <alignment horizontal="center" vertical="center" wrapText="1"/>
    </xf>
    <xf numFmtId="9" fontId="15" fillId="0" borderId="2" xfId="3" applyFont="1" applyFill="1" applyBorder="1" applyAlignment="1">
      <alignment horizontal="center"/>
    </xf>
    <xf numFmtId="9" fontId="15" fillId="0" borderId="4" xfId="3" applyFont="1" applyFill="1" applyBorder="1" applyAlignment="1">
      <alignment horizontal="center"/>
    </xf>
    <xf numFmtId="9" fontId="15" fillId="0" borderId="3" xfId="3" applyFont="1" applyFill="1" applyBorder="1" applyAlignment="1">
      <alignment horizontal="center"/>
    </xf>
    <xf numFmtId="4" fontId="8" fillId="0" borderId="1" xfId="0" applyNumberFormat="1" applyFont="1" applyBorder="1" applyAlignment="1">
      <alignment horizontal="center" vertical="center" wrapText="1"/>
    </xf>
    <xf numFmtId="0" fontId="10" fillId="0" borderId="2" xfId="0" applyFont="1" applyBorder="1" applyAlignment="1">
      <alignment horizontal="center" vertical="top"/>
    </xf>
    <xf numFmtId="0" fontId="10" fillId="0" borderId="3" xfId="0" applyFont="1" applyBorder="1" applyAlignment="1">
      <alignment horizontal="center" vertical="top"/>
    </xf>
    <xf numFmtId="0" fontId="13" fillId="0" borderId="2" xfId="0" applyFont="1" applyBorder="1" applyAlignment="1">
      <alignment horizontal="center" vertical="top"/>
    </xf>
    <xf numFmtId="0" fontId="13" fillId="0" borderId="3" xfId="0" applyFont="1" applyBorder="1" applyAlignment="1">
      <alignment horizontal="center" vertical="top"/>
    </xf>
    <xf numFmtId="4" fontId="8" fillId="0" borderId="1" xfId="0" applyNumberFormat="1" applyFont="1" applyBorder="1" applyAlignment="1">
      <alignment horizontal="right" vertical="center" wrapText="1"/>
    </xf>
    <xf numFmtId="0" fontId="11" fillId="5" borderId="0" xfId="0" applyFont="1" applyFill="1" applyAlignment="1">
      <alignment horizontal="left" vertical="justify" wrapText="1"/>
    </xf>
    <xf numFmtId="0" fontId="9" fillId="5" borderId="0" xfId="0" applyFont="1" applyFill="1" applyAlignment="1">
      <alignment horizontal="left" vertical="justify" wrapText="1"/>
    </xf>
    <xf numFmtId="0" fontId="9" fillId="5" borderId="0" xfId="0" applyFont="1" applyFill="1" applyAlignment="1">
      <alignment horizontal="left" vertical="justify"/>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6" fillId="0" borderId="1" xfId="0" applyFont="1" applyBorder="1" applyAlignment="1">
      <alignment vertical="top" wrapText="1"/>
    </xf>
    <xf numFmtId="167" fontId="15" fillId="0" borderId="2" xfId="2" applyNumberFormat="1" applyFont="1" applyFill="1" applyBorder="1" applyAlignment="1">
      <alignment horizontal="right" vertical="center"/>
    </xf>
    <xf numFmtId="166" fontId="15" fillId="0" borderId="4" xfId="2" applyFont="1" applyFill="1" applyBorder="1" applyAlignment="1">
      <alignment horizontal="right" vertical="center"/>
    </xf>
    <xf numFmtId="166" fontId="15" fillId="0" borderId="3" xfId="2" applyFont="1" applyFill="1" applyBorder="1" applyAlignment="1">
      <alignment horizontal="right" vertical="center"/>
    </xf>
    <xf numFmtId="0" fontId="3" fillId="0" borderId="0" xfId="0" applyFont="1" applyAlignment="1">
      <alignment horizontal="center" vertical="top"/>
    </xf>
    <xf numFmtId="0" fontId="36" fillId="0" borderId="0" xfId="0" applyFont="1" applyAlignment="1">
      <alignment horizontal="left" wrapText="1"/>
    </xf>
    <xf numFmtId="0" fontId="36" fillId="0" borderId="0" xfId="0" applyFont="1" applyAlignment="1">
      <alignment horizontal="left" vertical="justify" wrapText="1"/>
    </xf>
    <xf numFmtId="0" fontId="2" fillId="0" borderId="0" xfId="0" applyFont="1" applyAlignment="1">
      <alignment horizontal="center" vertical="top" wrapText="1"/>
    </xf>
    <xf numFmtId="0" fontId="15" fillId="0" borderId="2" xfId="0" applyFont="1" applyBorder="1" applyAlignment="1">
      <alignment horizontal="left"/>
    </xf>
    <xf numFmtId="0" fontId="15" fillId="0" borderId="4" xfId="0" applyFont="1" applyBorder="1" applyAlignment="1">
      <alignment horizontal="left"/>
    </xf>
    <xf numFmtId="0" fontId="15" fillId="0" borderId="3" xfId="0" applyFont="1" applyBorder="1" applyAlignment="1">
      <alignment horizontal="left"/>
    </xf>
    <xf numFmtId="0" fontId="15" fillId="0" borderId="2" xfId="0" applyFont="1" applyBorder="1"/>
    <xf numFmtId="0" fontId="15" fillId="0" borderId="4" xfId="0" applyFont="1" applyBorder="1"/>
    <xf numFmtId="0" fontId="15" fillId="0" borderId="3" xfId="0" applyFont="1" applyBorder="1"/>
    <xf numFmtId="0" fontId="2" fillId="0" borderId="1" xfId="0" applyFont="1" applyBorder="1" applyAlignment="1">
      <alignment horizontal="center" vertical="top" wrapText="1"/>
    </xf>
    <xf numFmtId="0" fontId="16" fillId="0" borderId="2" xfId="0" applyFont="1" applyBorder="1" applyAlignment="1">
      <alignment horizontal="right"/>
    </xf>
    <xf numFmtId="0" fontId="16" fillId="0" borderId="4" xfId="0" applyFont="1" applyBorder="1" applyAlignment="1">
      <alignment horizontal="right"/>
    </xf>
    <xf numFmtId="0" fontId="16" fillId="0" borderId="3" xfId="0" applyFont="1" applyBorder="1" applyAlignment="1">
      <alignment horizontal="right"/>
    </xf>
    <xf numFmtId="164" fontId="16" fillId="0" borderId="2" xfId="2" applyNumberFormat="1" applyFont="1" applyBorder="1" applyAlignment="1"/>
    <xf numFmtId="164" fontId="16" fillId="0" borderId="4" xfId="2" applyNumberFormat="1" applyFont="1" applyBorder="1" applyAlignment="1"/>
    <xf numFmtId="164" fontId="16" fillId="0" borderId="3" xfId="2" applyNumberFormat="1" applyFont="1" applyBorder="1" applyAlignment="1"/>
    <xf numFmtId="0" fontId="8" fillId="0" borderId="1" xfId="0" applyFont="1" applyBorder="1" applyAlignment="1">
      <alignment horizontal="center" vertical="top" wrapText="1"/>
    </xf>
    <xf numFmtId="167" fontId="15" fillId="0" borderId="1" xfId="0" applyNumberFormat="1" applyFont="1" applyBorder="1" applyAlignment="1">
      <alignment horizontal="right"/>
    </xf>
    <xf numFmtId="0" fontId="15" fillId="0" borderId="1" xfId="0" applyFont="1" applyBorder="1" applyAlignment="1">
      <alignment horizontal="right"/>
    </xf>
    <xf numFmtId="0" fontId="15" fillId="0" borderId="1" xfId="0" applyFont="1" applyBorder="1"/>
    <xf numFmtId="167" fontId="15" fillId="0" borderId="2" xfId="0" applyNumberFormat="1"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16" fillId="0" borderId="2" xfId="0" applyFont="1" applyBorder="1" applyAlignment="1">
      <alignment horizontal="center"/>
    </xf>
    <xf numFmtId="0" fontId="16" fillId="0" borderId="4" xfId="0" applyFont="1" applyBorder="1" applyAlignment="1">
      <alignment horizontal="center"/>
    </xf>
    <xf numFmtId="0" fontId="16" fillId="0" borderId="3" xfId="0" applyFont="1" applyBorder="1" applyAlignment="1">
      <alignment horizontal="center"/>
    </xf>
    <xf numFmtId="0" fontId="16" fillId="0" borderId="2" xfId="0" applyFont="1" applyBorder="1"/>
    <xf numFmtId="0" fontId="16" fillId="0" borderId="4" xfId="0" applyFont="1" applyBorder="1"/>
    <xf numFmtId="0" fontId="16" fillId="0" borderId="3" xfId="0" applyFont="1" applyBorder="1"/>
    <xf numFmtId="0" fontId="16" fillId="0" borderId="1" xfId="0" applyFont="1" applyBorder="1" applyAlignment="1">
      <alignment horizontal="right"/>
    </xf>
    <xf numFmtId="166" fontId="16" fillId="0" borderId="2" xfId="2" applyFont="1" applyFill="1" applyBorder="1" applyAlignment="1">
      <alignment horizontal="right"/>
    </xf>
    <xf numFmtId="166" fontId="16" fillId="0" borderId="4" xfId="2" applyFont="1" applyFill="1" applyBorder="1" applyAlignment="1">
      <alignment horizontal="right"/>
    </xf>
    <xf numFmtId="166" fontId="16" fillId="0" borderId="3" xfId="2" applyFont="1" applyFill="1" applyBorder="1" applyAlignment="1">
      <alignment horizontal="right"/>
    </xf>
    <xf numFmtId="0" fontId="2" fillId="5" borderId="0" xfId="0" applyFont="1" applyFill="1" applyAlignment="1">
      <alignment horizontal="center" vertical="justify" wrapText="1"/>
    </xf>
    <xf numFmtId="0" fontId="33" fillId="0" borderId="1" xfId="0" applyFont="1" applyBorder="1" applyAlignment="1">
      <alignment vertical="top" wrapText="1"/>
    </xf>
    <xf numFmtId="166" fontId="2" fillId="0" borderId="1" xfId="0" applyNumberFormat="1" applyFont="1" applyBorder="1" applyAlignment="1">
      <alignment horizontal="center" vertical="top" wrapText="1"/>
    </xf>
    <xf numFmtId="0" fontId="16" fillId="0" borderId="1" xfId="0" applyFont="1" applyBorder="1" applyAlignment="1">
      <alignment horizontal="center"/>
    </xf>
    <xf numFmtId="0" fontId="11" fillId="5" borderId="0" xfId="0" applyFont="1" applyFill="1" applyAlignment="1">
      <alignment horizontal="left" vertical="justify"/>
    </xf>
    <xf numFmtId="0" fontId="8" fillId="0" borderId="0" xfId="0" applyFont="1" applyAlignment="1">
      <alignment horizontal="center" vertical="justify"/>
    </xf>
    <xf numFmtId="0" fontId="2" fillId="0" borderId="0" xfId="0" applyFont="1" applyAlignment="1">
      <alignment horizontal="left" vertical="justify"/>
    </xf>
    <xf numFmtId="0" fontId="9" fillId="5" borderId="0" xfId="0" applyFont="1" applyFill="1" applyAlignment="1">
      <alignment vertical="justify" wrapText="1"/>
    </xf>
    <xf numFmtId="0" fontId="16" fillId="0" borderId="2" xfId="0" applyFont="1" applyBorder="1" applyAlignment="1">
      <alignment horizontal="left"/>
    </xf>
    <xf numFmtId="0" fontId="16" fillId="0" borderId="4" xfId="0" applyFont="1" applyBorder="1" applyAlignment="1">
      <alignment horizontal="left"/>
    </xf>
    <xf numFmtId="0" fontId="16" fillId="0" borderId="3" xfId="0" applyFont="1" applyBorder="1" applyAlignment="1">
      <alignment horizontal="left"/>
    </xf>
    <xf numFmtId="0" fontId="16" fillId="0" borderId="1" xfId="2" applyNumberFormat="1" applyFont="1" applyFill="1" applyBorder="1" applyAlignment="1"/>
    <xf numFmtId="0" fontId="16" fillId="0" borderId="1" xfId="0" applyFont="1" applyBorder="1"/>
    <xf numFmtId="0" fontId="11" fillId="5" borderId="0" xfId="0" applyFont="1" applyFill="1" applyAlignment="1">
      <alignment horizontal="justify" vertical="justify" wrapText="1"/>
    </xf>
    <xf numFmtId="167" fontId="15" fillId="0" borderId="2" xfId="0" applyNumberFormat="1" applyFont="1" applyBorder="1" applyAlignment="1">
      <alignment horizontal="right"/>
    </xf>
    <xf numFmtId="0" fontId="15" fillId="0" borderId="4" xfId="0" applyFont="1" applyBorder="1" applyAlignment="1">
      <alignment horizontal="right"/>
    </xf>
    <xf numFmtId="0" fontId="15" fillId="0" borderId="3" xfId="0" applyFont="1" applyBorder="1" applyAlignment="1">
      <alignment horizontal="right"/>
    </xf>
    <xf numFmtId="0" fontId="15" fillId="0" borderId="0" xfId="0" applyFont="1" applyAlignment="1">
      <alignment horizontal="justify" vertical="justify" wrapText="1"/>
    </xf>
    <xf numFmtId="165" fontId="16" fillId="0" borderId="2" xfId="2" applyNumberFormat="1" applyFont="1" applyBorder="1" applyAlignment="1">
      <alignment horizontal="right"/>
    </xf>
    <xf numFmtId="165" fontId="16" fillId="0" borderId="4" xfId="2" applyNumberFormat="1" applyFont="1" applyBorder="1" applyAlignment="1">
      <alignment horizontal="right"/>
    </xf>
    <xf numFmtId="165" fontId="16" fillId="0" borderId="3" xfId="2" applyNumberFormat="1" applyFont="1" applyBorder="1" applyAlignment="1">
      <alignment horizontal="right"/>
    </xf>
    <xf numFmtId="0" fontId="9" fillId="5" borderId="0" xfId="0" applyFont="1" applyFill="1" applyAlignment="1">
      <alignment horizontal="justify" vertical="justify" wrapText="1"/>
    </xf>
    <xf numFmtId="166" fontId="16" fillId="0" borderId="2" xfId="2" applyFont="1" applyBorder="1" applyAlignment="1">
      <alignment horizontal="right"/>
    </xf>
    <xf numFmtId="166" fontId="16" fillId="0" borderId="4" xfId="2" applyFont="1" applyBorder="1" applyAlignment="1">
      <alignment horizontal="right"/>
    </xf>
    <xf numFmtId="166" fontId="16" fillId="0" borderId="3" xfId="2" applyFont="1" applyBorder="1" applyAlignment="1">
      <alignment horizontal="right"/>
    </xf>
    <xf numFmtId="0" fontId="22" fillId="0" borderId="0" xfId="0" applyFont="1" applyAlignment="1">
      <alignment horizontal="center"/>
    </xf>
    <xf numFmtId="0" fontId="11" fillId="5" borderId="0" xfId="0" applyFont="1" applyFill="1" applyAlignment="1">
      <alignment horizontal="justify" vertical="center" wrapText="1"/>
    </xf>
    <xf numFmtId="49" fontId="15" fillId="0" borderId="1" xfId="0" applyNumberFormat="1" applyFont="1" applyBorder="1"/>
    <xf numFmtId="2" fontId="15" fillId="0" borderId="1" xfId="0" applyNumberFormat="1" applyFont="1" applyBorder="1" applyAlignment="1">
      <alignment horizontal="right"/>
    </xf>
    <xf numFmtId="49" fontId="16" fillId="0" borderId="2" xfId="0" applyNumberFormat="1" applyFont="1" applyBorder="1" applyAlignment="1">
      <alignment horizontal="right"/>
    </xf>
    <xf numFmtId="49" fontId="16" fillId="0" borderId="4" xfId="0" applyNumberFormat="1" applyFont="1" applyBorder="1" applyAlignment="1">
      <alignment horizontal="right"/>
    </xf>
    <xf numFmtId="49" fontId="16" fillId="0" borderId="3" xfId="0" applyNumberFormat="1" applyFont="1" applyBorder="1" applyAlignment="1">
      <alignment horizontal="right"/>
    </xf>
    <xf numFmtId="0" fontId="2" fillId="0" borderId="0" xfId="0" applyFont="1" applyAlignment="1">
      <alignment horizontal="left" vertical="top" wrapText="1"/>
    </xf>
    <xf numFmtId="0" fontId="10" fillId="5" borderId="0" xfId="0" applyFont="1" applyFill="1" applyAlignment="1">
      <alignment horizontal="justify" vertical="justify" wrapText="1"/>
    </xf>
    <xf numFmtId="0" fontId="3" fillId="0" borderId="1" xfId="0" applyFont="1" applyBorder="1" applyAlignment="1">
      <alignment vertical="top" wrapText="1"/>
    </xf>
    <xf numFmtId="166" fontId="15" fillId="0" borderId="2" xfId="2" applyFont="1" applyFill="1" applyBorder="1" applyAlignment="1">
      <alignment horizontal="right" vertical="center"/>
    </xf>
    <xf numFmtId="0" fontId="8" fillId="0" borderId="1" xfId="0" applyFont="1" applyBorder="1" applyAlignment="1">
      <alignment vertical="top" wrapText="1"/>
    </xf>
    <xf numFmtId="166" fontId="6" fillId="0" borderId="1" xfId="0" applyNumberFormat="1" applyFont="1" applyBorder="1" applyAlignment="1">
      <alignment horizontal="center" vertical="top" wrapText="1"/>
    </xf>
    <xf numFmtId="0" fontId="6" fillId="0" borderId="1" xfId="0" applyFont="1" applyBorder="1" applyAlignment="1">
      <alignment horizontal="center" vertical="top" wrapText="1"/>
    </xf>
    <xf numFmtId="0" fontId="51" fillId="0" borderId="0" xfId="0" applyFont="1" applyAlignment="1">
      <alignment horizontal="center" vertical="top" wrapText="1"/>
    </xf>
    <xf numFmtId="0" fontId="15" fillId="0" borderId="0" xfId="0" applyFont="1" applyAlignment="1">
      <alignment horizontal="left" vertical="justify" wrapText="1"/>
    </xf>
    <xf numFmtId="0" fontId="13" fillId="0" borderId="0" xfId="0" applyFont="1" applyAlignment="1">
      <alignment horizontal="center" vertical="top"/>
    </xf>
    <xf numFmtId="0" fontId="14" fillId="5" borderId="0" xfId="0" applyFont="1" applyFill="1" applyAlignment="1">
      <alignment horizontal="center" vertical="top"/>
    </xf>
    <xf numFmtId="166" fontId="16" fillId="0" borderId="1" xfId="2" applyFont="1" applyFill="1" applyBorder="1" applyAlignment="1"/>
    <xf numFmtId="0" fontId="36" fillId="0" borderId="0" xfId="0" applyFont="1" applyAlignment="1">
      <alignment horizontal="left" vertical="center" wrapText="1"/>
    </xf>
    <xf numFmtId="0" fontId="15" fillId="0" borderId="0" xfId="0" applyFont="1" applyAlignment="1">
      <alignment horizontal="center" vertical="justify" wrapText="1"/>
    </xf>
    <xf numFmtId="0" fontId="38" fillId="0" borderId="0" xfId="0" applyFont="1" applyAlignment="1">
      <alignment horizontal="left" vertical="justify" wrapText="1"/>
    </xf>
    <xf numFmtId="0" fontId="37" fillId="0" borderId="0" xfId="0" applyFont="1" applyAlignment="1">
      <alignment horizontal="left" vertical="justify" wrapText="1"/>
    </xf>
    <xf numFmtId="0" fontId="36" fillId="0" borderId="0" xfId="0" applyFont="1" applyAlignment="1">
      <alignment horizontal="center" vertical="justify" wrapText="1"/>
    </xf>
    <xf numFmtId="167" fontId="16" fillId="0" borderId="1" xfId="0" applyNumberFormat="1" applyFont="1" applyBorder="1" applyAlignment="1">
      <alignment horizontal="right"/>
    </xf>
    <xf numFmtId="4" fontId="16" fillId="0" borderId="1" xfId="0" applyNumberFormat="1" applyFont="1" applyBorder="1" applyAlignment="1">
      <alignment horizontal="right"/>
    </xf>
    <xf numFmtId="167" fontId="15" fillId="0" borderId="1" xfId="0" applyNumberFormat="1" applyFont="1" applyBorder="1"/>
    <xf numFmtId="0" fontId="37" fillId="0" borderId="0" xfId="0" applyFont="1" applyAlignment="1">
      <alignment horizontal="justify" vertical="top" wrapText="1"/>
    </xf>
    <xf numFmtId="0" fontId="41" fillId="0" borderId="0" xfId="0" applyFont="1" applyAlignment="1">
      <alignment horizontal="left" vertical="center" wrapText="1"/>
    </xf>
    <xf numFmtId="0" fontId="36" fillId="0" borderId="0" xfId="0" applyFont="1" applyAlignment="1">
      <alignment horizontal="center" wrapText="1"/>
    </xf>
    <xf numFmtId="0" fontId="46" fillId="0" borderId="0" xfId="0" applyFont="1" applyAlignment="1">
      <alignment horizontal="left" wrapText="1"/>
    </xf>
    <xf numFmtId="0" fontId="37" fillId="0" borderId="0" xfId="0" applyFont="1" applyAlignment="1">
      <alignment horizontal="left" vertical="top" wrapText="1"/>
    </xf>
    <xf numFmtId="0" fontId="44" fillId="0" borderId="0" xfId="0" applyFont="1" applyAlignment="1">
      <alignment horizontal="left" wrapText="1"/>
    </xf>
    <xf numFmtId="0" fontId="36" fillId="0" borderId="0" xfId="0" applyFont="1" applyAlignment="1">
      <alignment horizontal="justify" wrapText="1"/>
    </xf>
    <xf numFmtId="0" fontId="0" fillId="0" borderId="0" xfId="0" applyAlignment="1">
      <alignment horizontal="justify" wrapText="1"/>
    </xf>
    <xf numFmtId="0" fontId="45" fillId="9" borderId="24" xfId="0" applyFont="1" applyFill="1" applyBorder="1" applyAlignment="1">
      <alignment horizontal="center" wrapText="1"/>
    </xf>
    <xf numFmtId="0" fontId="45" fillId="9" borderId="25" xfId="0" applyFont="1" applyFill="1" applyBorder="1" applyAlignment="1">
      <alignment horizontal="center" wrapText="1"/>
    </xf>
    <xf numFmtId="0" fontId="45" fillId="0" borderId="27" xfId="0" applyFont="1" applyBorder="1" applyAlignment="1">
      <alignment horizontal="left" wrapText="1"/>
    </xf>
    <xf numFmtId="0" fontId="45" fillId="0" borderId="1" xfId="0" applyFont="1" applyBorder="1" applyAlignment="1">
      <alignment horizontal="left" wrapText="1"/>
    </xf>
    <xf numFmtId="0" fontId="18" fillId="0" borderId="27" xfId="0" applyFont="1" applyBorder="1" applyAlignment="1">
      <alignment horizontal="left" wrapText="1"/>
    </xf>
    <xf numFmtId="0" fontId="18" fillId="0" borderId="1" xfId="0" applyFont="1" applyBorder="1" applyAlignment="1">
      <alignment horizontal="left" wrapText="1"/>
    </xf>
    <xf numFmtId="0" fontId="45" fillId="9" borderId="1" xfId="0" applyFont="1" applyFill="1" applyBorder="1" applyAlignment="1">
      <alignment horizontal="right" wrapText="1"/>
    </xf>
    <xf numFmtId="0" fontId="47" fillId="0" borderId="1" xfId="0" applyFont="1" applyBorder="1" applyAlignment="1">
      <alignment horizontal="right" wrapText="1"/>
    </xf>
    <xf numFmtId="164" fontId="47" fillId="0" borderId="1" xfId="0" applyNumberFormat="1" applyFont="1" applyBorder="1" applyAlignment="1">
      <alignment horizontal="right" wrapText="1"/>
    </xf>
    <xf numFmtId="0" fontId="11" fillId="5" borderId="0" xfId="0" applyFont="1" applyFill="1" applyAlignment="1">
      <alignment horizontal="left" vertical="top" wrapText="1"/>
    </xf>
    <xf numFmtId="0" fontId="45" fillId="9" borderId="1" xfId="0" applyFont="1" applyFill="1" applyBorder="1" applyAlignment="1">
      <alignment horizontal="center" wrapText="1"/>
    </xf>
    <xf numFmtId="0" fontId="45" fillId="0" borderId="29" xfId="0" applyFont="1" applyBorder="1" applyAlignment="1">
      <alignment horizontal="right" wrapText="1"/>
    </xf>
    <xf numFmtId="0" fontId="45" fillId="0" borderId="30" xfId="0" applyFont="1" applyBorder="1" applyAlignment="1">
      <alignment horizontal="right" wrapText="1"/>
    </xf>
    <xf numFmtId="164" fontId="48" fillId="0" borderId="1" xfId="0" applyNumberFormat="1" applyFont="1" applyBorder="1" applyAlignment="1">
      <alignment horizontal="right" wrapText="1"/>
    </xf>
    <xf numFmtId="0" fontId="49" fillId="0" borderId="0" xfId="0" applyFont="1" applyAlignment="1">
      <alignment horizontal="left" wrapText="1"/>
    </xf>
    <xf numFmtId="0" fontId="45" fillId="0" borderId="0" xfId="0" applyFont="1" applyAlignment="1">
      <alignment horizontal="right" wrapText="1"/>
    </xf>
    <xf numFmtId="0" fontId="4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8" fillId="0" borderId="0" xfId="0" applyFont="1" applyAlignment="1">
      <alignment horizontal="center" wrapText="1"/>
    </xf>
    <xf numFmtId="0" fontId="2" fillId="0" borderId="0" xfId="0" applyFont="1" applyAlignment="1">
      <alignment horizontal="center"/>
    </xf>
    <xf numFmtId="0" fontId="0" fillId="0" borderId="0" xfId="0" applyAlignment="1">
      <alignment horizontal="center"/>
    </xf>
    <xf numFmtId="0" fontId="10" fillId="0" borderId="0" xfId="0" applyFont="1" applyAlignment="1">
      <alignment horizontal="left" vertical="top" wrapText="1"/>
    </xf>
    <xf numFmtId="0" fontId="53" fillId="0" borderId="1" xfId="0" applyFont="1" applyBorder="1" applyAlignment="1">
      <alignment horizontal="center" vertical="center" wrapText="1"/>
    </xf>
    <xf numFmtId="0" fontId="54" fillId="0" borderId="1" xfId="0" applyFont="1" applyBorder="1" applyAlignment="1">
      <alignment horizontal="center" vertical="center" wrapText="1"/>
    </xf>
    <xf numFmtId="0" fontId="54" fillId="10" borderId="1" xfId="0" applyFont="1" applyFill="1" applyBorder="1" applyAlignment="1">
      <alignment horizontal="center" vertical="center" wrapText="1"/>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165" fontId="16" fillId="0" borderId="31" xfId="2" applyNumberFormat="1" applyFont="1" applyBorder="1" applyAlignment="1">
      <alignment horizont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27" fillId="3" borderId="8" xfId="0" applyFont="1" applyFill="1" applyBorder="1" applyAlignment="1">
      <alignment horizontal="left" vertical="center"/>
    </xf>
    <xf numFmtId="0" fontId="24" fillId="5" borderId="0" xfId="0" applyFont="1" applyFill="1" applyAlignment="1">
      <alignment horizontal="center" vertical="center"/>
    </xf>
    <xf numFmtId="0" fontId="28" fillId="6" borderId="14" xfId="0" applyFont="1" applyFill="1" applyBorder="1" applyAlignment="1">
      <alignment horizontal="center" vertical="center"/>
    </xf>
    <xf numFmtId="0" fontId="28" fillId="6" borderId="17" xfId="0" applyFont="1" applyFill="1" applyBorder="1" applyAlignment="1">
      <alignment horizontal="center" vertical="center"/>
    </xf>
    <xf numFmtId="0" fontId="29" fillId="6" borderId="15" xfId="0" applyFont="1" applyFill="1" applyBorder="1" applyAlignment="1">
      <alignment horizontal="left" vertical="center"/>
    </xf>
    <xf numFmtId="0" fontId="29" fillId="6" borderId="18" xfId="0" applyFont="1" applyFill="1" applyBorder="1" applyAlignment="1">
      <alignment horizontal="left" vertical="center"/>
    </xf>
    <xf numFmtId="0" fontId="28" fillId="6" borderId="19" xfId="0" applyFont="1" applyFill="1" applyBorder="1" applyAlignment="1">
      <alignment horizontal="center" vertical="center"/>
    </xf>
    <xf numFmtId="0" fontId="29" fillId="6" borderId="20" xfId="0" applyFont="1" applyFill="1" applyBorder="1" applyAlignment="1">
      <alignment horizontal="left" vertical="center"/>
    </xf>
    <xf numFmtId="0" fontId="28" fillId="0" borderId="14" xfId="0" applyFont="1" applyBorder="1" applyAlignment="1">
      <alignment horizontal="center" vertical="center"/>
    </xf>
    <xf numFmtId="0" fontId="28" fillId="0" borderId="19" xfId="0" applyFont="1" applyBorder="1" applyAlignment="1">
      <alignment horizontal="center" vertical="center"/>
    </xf>
    <xf numFmtId="0" fontId="28" fillId="0" borderId="17" xfId="0" applyFont="1" applyBorder="1" applyAlignment="1">
      <alignment horizontal="center" vertical="center"/>
    </xf>
    <xf numFmtId="0" fontId="28" fillId="6" borderId="21" xfId="0" applyFont="1" applyFill="1" applyBorder="1" applyAlignment="1">
      <alignment horizontal="center" vertical="center"/>
    </xf>
    <xf numFmtId="0" fontId="29" fillId="6" borderId="22" xfId="0" applyFont="1" applyFill="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9" fillId="0" borderId="18" xfId="0" applyFont="1" applyBorder="1" applyAlignment="1">
      <alignment horizontal="left" vertical="center"/>
    </xf>
    <xf numFmtId="0" fontId="31" fillId="0" borderId="0" xfId="0" applyFont="1" applyAlignment="1">
      <alignment horizontal="left" vertical="top" wrapText="1"/>
    </xf>
    <xf numFmtId="0" fontId="31" fillId="0" borderId="23" xfId="0" applyFont="1" applyBorder="1" applyAlignment="1">
      <alignment horizontal="left" vertical="top" wrapText="1"/>
    </xf>
    <xf numFmtId="0" fontId="29" fillId="6" borderId="15" xfId="0" applyFont="1" applyFill="1" applyBorder="1" applyAlignment="1">
      <alignment horizontal="left" vertical="center" wrapText="1"/>
    </xf>
    <xf numFmtId="0" fontId="29" fillId="6" borderId="20" xfId="0" applyFont="1" applyFill="1" applyBorder="1" applyAlignment="1">
      <alignment horizontal="left" vertical="center" wrapText="1"/>
    </xf>
    <xf numFmtId="0" fontId="29" fillId="6" borderId="18" xfId="0" applyFont="1" applyFill="1" applyBorder="1" applyAlignment="1">
      <alignment horizontal="left" vertical="center" wrapText="1"/>
    </xf>
    <xf numFmtId="0" fontId="29" fillId="0" borderId="15" xfId="0" applyFont="1" applyBorder="1" applyAlignment="1">
      <alignment horizontal="left" vertical="center" wrapText="1"/>
    </xf>
    <xf numFmtId="0" fontId="29" fillId="0" borderId="20" xfId="0" applyFont="1" applyBorder="1" applyAlignment="1">
      <alignment horizontal="left" vertical="center" wrapText="1"/>
    </xf>
    <xf numFmtId="0" fontId="29" fillId="0" borderId="18" xfId="0" applyFont="1" applyBorder="1" applyAlignment="1">
      <alignment horizontal="left" vertical="center" wrapText="1"/>
    </xf>
    <xf numFmtId="0" fontId="29" fillId="6" borderId="22" xfId="0" applyFont="1" applyFill="1" applyBorder="1" applyAlignment="1">
      <alignment horizontal="left" vertical="center" wrapText="1"/>
    </xf>
    <xf numFmtId="0" fontId="25" fillId="5" borderId="0" xfId="0" applyFont="1" applyFill="1" applyAlignment="1">
      <alignment horizontal="center" vertical="center"/>
    </xf>
    <xf numFmtId="0" fontId="8" fillId="0" borderId="0" xfId="0" applyFont="1" applyAlignment="1">
      <alignment horizontal="center" vertical="top"/>
    </xf>
  </cellXfs>
  <cellStyles count="4">
    <cellStyle name="Hipervínculo 2" xfId="1" xr:uid="{00000000-0005-0000-0000-000000000000}"/>
    <cellStyle name="Moneda" xfId="2" builtinId="4"/>
    <cellStyle name="Normal" xfId="0" builtinId="0"/>
    <cellStyle name="Porcentaje" xfId="3" builtinId="5"/>
  </cellStyles>
  <dxfs count="0"/>
  <tableStyles count="0" defaultTableStyle="TableStyleMedium9" defaultPivotStyle="PivotStyleLight16"/>
  <colors>
    <mruColors>
      <color rgb="FFE5F3E6"/>
      <color rgb="FFBDE1C0"/>
      <color rgb="FF78C27F"/>
      <color rgb="FFF4FAF4"/>
      <color rgb="FF26A632"/>
      <color rgb="FF60A060"/>
      <color rgb="FF339933"/>
      <color rgb="FF48A4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MX" b="1"/>
              <a:t>INGRESOS ESTIMADOS ANUALES VS</a:t>
            </a:r>
            <a:r>
              <a:rPr lang="es-MX" b="1" baseline="0"/>
              <a:t> INGRESOS RECAUDADOS</a:t>
            </a:r>
          </a:p>
          <a:p>
            <a:pPr>
              <a:defRPr b="1"/>
            </a:pPr>
            <a:endParaRPr lang="es-MX" b="1"/>
          </a:p>
        </c:rich>
      </c:tx>
      <c:layout>
        <c:manualLayout>
          <c:xMode val="edge"/>
          <c:yMode val="edge"/>
          <c:x val="0.3624582239720035"/>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35675426643999"/>
          <c:y val="6.7791491835757833E-2"/>
          <c:w val="0.694901254592035"/>
          <c:h val="0.83733950597317608"/>
        </c:manualLayout>
      </c:layout>
      <c:bar3DChart>
        <c:barDir val="col"/>
        <c:grouping val="standard"/>
        <c:varyColors val="0"/>
        <c:ser>
          <c:idx val="0"/>
          <c:order val="0"/>
          <c:tx>
            <c:strRef>
              <c:f>'[1]PRES INGRE'!$C$26</c:f>
              <c:strCache>
                <c:ptCount val="1"/>
                <c:pt idx="0">
                  <c:v>INGRESOS ESTIMADOS ANUALES</c:v>
                </c:pt>
              </c:strCache>
            </c:strRef>
          </c:tx>
          <c:spPr>
            <a:solidFill>
              <a:schemeClr val="accent1"/>
            </a:solidFill>
            <a:ln>
              <a:noFill/>
            </a:ln>
            <a:effectLst/>
            <a:sp3d/>
          </c:spPr>
          <c:invertIfNegative val="0"/>
          <c:cat>
            <c:strRef>
              <c:f>'[1]PRES INGRE'!$B$27:$B$32</c:f>
              <c:strCache>
                <c:ptCount val="6"/>
                <c:pt idx="0">
                  <c:v>24(A)</c:v>
                </c:pt>
                <c:pt idx="1">
                  <c:v>24(B)</c:v>
                </c:pt>
                <c:pt idx="2">
                  <c:v>71</c:v>
                </c:pt>
                <c:pt idx="3">
                  <c:v>79-01</c:v>
                </c:pt>
                <c:pt idx="4">
                  <c:v>79.02</c:v>
                </c:pt>
                <c:pt idx="5">
                  <c:v>TOTAL</c:v>
                </c:pt>
              </c:strCache>
            </c:strRef>
          </c:cat>
          <c:val>
            <c:numRef>
              <c:f>'[1]PRES INGRE'!$C$27:$C$32</c:f>
              <c:numCache>
                <c:formatCode>General</c:formatCode>
                <c:ptCount val="6"/>
                <c:pt idx="0">
                  <c:v>1047690000</c:v>
                </c:pt>
                <c:pt idx="1">
                  <c:v>886553000</c:v>
                </c:pt>
                <c:pt idx="2">
                  <c:v>1050000</c:v>
                </c:pt>
                <c:pt idx="3">
                  <c:v>916400000</c:v>
                </c:pt>
                <c:pt idx="4">
                  <c:v>1725935500</c:v>
                </c:pt>
                <c:pt idx="5">
                  <c:v>4577628500</c:v>
                </c:pt>
              </c:numCache>
            </c:numRef>
          </c:val>
          <c:extLst>
            <c:ext xmlns:c16="http://schemas.microsoft.com/office/drawing/2014/chart" uri="{C3380CC4-5D6E-409C-BE32-E72D297353CC}">
              <c16:uniqueId val="{00000000-9D0B-48AC-A173-FFCD0F9AC74C}"/>
            </c:ext>
          </c:extLst>
        </c:ser>
        <c:ser>
          <c:idx val="1"/>
          <c:order val="1"/>
          <c:tx>
            <c:strRef>
              <c:f>'[1]PRES INGRE'!$D$26</c:f>
              <c:strCache>
                <c:ptCount val="1"/>
                <c:pt idx="0">
                  <c:v>INGRESOS RECAUDADOS AL MES</c:v>
                </c:pt>
              </c:strCache>
            </c:strRef>
          </c:tx>
          <c:spPr>
            <a:solidFill>
              <a:schemeClr val="accent2"/>
            </a:solidFill>
            <a:ln>
              <a:noFill/>
            </a:ln>
            <a:effectLst/>
            <a:sp3d/>
          </c:spPr>
          <c:invertIfNegative val="0"/>
          <c:cat>
            <c:strRef>
              <c:f>'[1]PRES INGRE'!$B$27:$B$32</c:f>
              <c:strCache>
                <c:ptCount val="6"/>
                <c:pt idx="0">
                  <c:v>24(A)</c:v>
                </c:pt>
                <c:pt idx="1">
                  <c:v>24(B)</c:v>
                </c:pt>
                <c:pt idx="2">
                  <c:v>71</c:v>
                </c:pt>
                <c:pt idx="3">
                  <c:v>79-01</c:v>
                </c:pt>
                <c:pt idx="4">
                  <c:v>79.02</c:v>
                </c:pt>
                <c:pt idx="5">
                  <c:v>TOTAL</c:v>
                </c:pt>
              </c:strCache>
            </c:strRef>
          </c:cat>
          <c:val>
            <c:numRef>
              <c:f>'[1]PRES INGRE'!$D$27:$D$32</c:f>
              <c:numCache>
                <c:formatCode>General</c:formatCode>
                <c:ptCount val="6"/>
                <c:pt idx="0">
                  <c:v>1038710507.88</c:v>
                </c:pt>
                <c:pt idx="1">
                  <c:v>880436748.69000006</c:v>
                </c:pt>
                <c:pt idx="2">
                  <c:v>1253926.01</c:v>
                </c:pt>
                <c:pt idx="3">
                  <c:v>1153583998.8199999</c:v>
                </c:pt>
                <c:pt idx="4">
                  <c:v>1871262153.6800001</c:v>
                </c:pt>
                <c:pt idx="5">
                  <c:v>4945247335.0799999</c:v>
                </c:pt>
              </c:numCache>
            </c:numRef>
          </c:val>
          <c:extLst>
            <c:ext xmlns:c16="http://schemas.microsoft.com/office/drawing/2014/chart" uri="{C3380CC4-5D6E-409C-BE32-E72D297353CC}">
              <c16:uniqueId val="{00000001-9D0B-48AC-A173-FFCD0F9AC74C}"/>
            </c:ext>
          </c:extLst>
        </c:ser>
        <c:dLbls>
          <c:showLegendKey val="0"/>
          <c:showVal val="0"/>
          <c:showCatName val="0"/>
          <c:showSerName val="0"/>
          <c:showPercent val="0"/>
          <c:showBubbleSize val="0"/>
        </c:dLbls>
        <c:gapWidth val="150"/>
        <c:shape val="box"/>
        <c:axId val="512457120"/>
        <c:axId val="512457512"/>
        <c:axId val="394142928"/>
      </c:bar3DChart>
      <c:catAx>
        <c:axId val="51245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MX"/>
          </a:p>
        </c:txPr>
        <c:crossAx val="512457512"/>
        <c:crosses val="autoZero"/>
        <c:auto val="1"/>
        <c:lblAlgn val="ctr"/>
        <c:lblOffset val="100"/>
        <c:noMultiLvlLbl val="0"/>
      </c:catAx>
      <c:valAx>
        <c:axId val="512457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12457120"/>
        <c:crosses val="autoZero"/>
        <c:crossBetween val="between"/>
      </c:valAx>
      <c:serAx>
        <c:axId val="394142928"/>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MX"/>
          </a:p>
        </c:txPr>
        <c:crossAx val="512457512"/>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751</xdr:row>
      <xdr:rowOff>109541</xdr:rowOff>
    </xdr:from>
    <xdr:to>
      <xdr:col>17</xdr:col>
      <xdr:colOff>1012031</xdr:colOff>
      <xdr:row>751</xdr:row>
      <xdr:rowOff>4743450</xdr:rowOff>
    </xdr:to>
    <xdr:pic>
      <xdr:nvPicPr>
        <xdr:cNvPr id="2" name="Imagen 1">
          <a:extLst>
            <a:ext uri="{FF2B5EF4-FFF2-40B4-BE49-F238E27FC236}">
              <a16:creationId xmlns:a16="http://schemas.microsoft.com/office/drawing/2014/main" id="{D958A00E-4E6C-4376-B06C-7569EBCCC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5545635"/>
          <a:ext cx="10310812" cy="4633909"/>
        </a:xfrm>
        <a:prstGeom prst="rect">
          <a:avLst/>
        </a:prstGeom>
      </xdr:spPr>
    </xdr:pic>
    <xdr:clientData/>
  </xdr:twoCellAnchor>
  <xdr:twoCellAnchor>
    <xdr:from>
      <xdr:col>0</xdr:col>
      <xdr:colOff>1</xdr:colOff>
      <xdr:row>919</xdr:row>
      <xdr:rowOff>0</xdr:rowOff>
    </xdr:from>
    <xdr:to>
      <xdr:col>17</xdr:col>
      <xdr:colOff>833438</xdr:colOff>
      <xdr:row>919</xdr:row>
      <xdr:rowOff>3679031</xdr:rowOff>
    </xdr:to>
    <xdr:graphicFrame macro="">
      <xdr:nvGraphicFramePr>
        <xdr:cNvPr id="4" name="Gráfico 3">
          <a:extLst>
            <a:ext uri="{FF2B5EF4-FFF2-40B4-BE49-F238E27FC236}">
              <a16:creationId xmlns:a16="http://schemas.microsoft.com/office/drawing/2014/main" id="{BC807E1F-E945-4A9C-A80D-CDE5867EA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246530</xdr:colOff>
      <xdr:row>0</xdr:row>
      <xdr:rowOff>148601</xdr:rowOff>
    </xdr:from>
    <xdr:to>
      <xdr:col>2</xdr:col>
      <xdr:colOff>100246</xdr:colOff>
      <xdr:row>2</xdr:row>
      <xdr:rowOff>154662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971" y="148601"/>
          <a:ext cx="951893" cy="454296"/>
        </a:xfrm>
        <a:prstGeom prst="rect">
          <a:avLst/>
        </a:prstGeom>
      </xdr:spPr>
    </xdr:pic>
    <xdr:clientData/>
  </xdr:twoCellAnchor>
  <xdr:twoCellAnchor editAs="oneCell">
    <xdr:from>
      <xdr:col>5</xdr:col>
      <xdr:colOff>1856755</xdr:colOff>
      <xdr:row>0</xdr:row>
      <xdr:rowOff>123265</xdr:rowOff>
    </xdr:from>
    <xdr:to>
      <xdr:col>5</xdr:col>
      <xdr:colOff>2626664</xdr:colOff>
      <xdr:row>2</xdr:row>
      <xdr:rowOff>153202</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21226" y="123265"/>
          <a:ext cx="769909" cy="4781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lics/CONTABILIDAD/ESTADOS%20FINANCIEROS/2023/12%20DICIEMBRE/ESTADOS%20FINANCIEROS/ESTADOS%20FINANCIEROS%20DE%20DICIEM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ZA AL MES 2023"/>
      <sheetName val="BALANZA AL MES 2022"/>
      <sheetName val="BALANZA A DIC 2022"/>
      <sheetName val="CAP LOMA REAL"/>
      <sheetName val="EDO FLUJO DE EFECTIVO DEL MES"/>
      <sheetName val="EDO FLUJO DE EFECTIVO ANUAL"/>
      <sheetName val="BALANCE ARMONIZADO"/>
      <sheetName val="EDO RESUL MES"/>
      <sheetName val="DATOS PARA EDO RESUL"/>
      <sheetName val="EDO RESUL ARMONIZADO"/>
      <sheetName val="glosario de ingresos"/>
      <sheetName val=" discrepancias ingresos"/>
      <sheetName val="AUXILIARES INGRESOS"/>
      <sheetName val="discrepancias egresos"/>
      <sheetName val="AUXILIARES EGRESOS"/>
      <sheetName val="glosario de egresos"/>
      <sheetName val="CONCILIACION "/>
      <sheetName val="presu ingresos"/>
      <sheetName val="presu egresos "/>
      <sheetName val="PRES EGRESO"/>
      <sheetName val="Hoja2"/>
      <sheetName val="PRES INGRE"/>
      <sheetName val="CAP BALAN INDV. NOTAS"/>
      <sheetName val="BAL GRAL DEL MES"/>
      <sheetName val="RESUMEN NOTAS"/>
      <sheetName val="NOTAS DE DESGLOSE"/>
      <sheetName val="NOTAS DE MEMORIAS"/>
      <sheetName val="NOTAS DE GESTION ADMINISTRATIVA"/>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6">
          <cell r="C26" t="str">
            <v>INGRESOS ESTIMADOS ANUALES</v>
          </cell>
          <cell r="D26" t="str">
            <v>INGRESOS RECAUDADOS AL MES</v>
          </cell>
        </row>
        <row r="27">
          <cell r="B27" t="str">
            <v>24(A)</v>
          </cell>
          <cell r="C27">
            <v>1047690000</v>
          </cell>
          <cell r="D27">
            <v>1038710507.88</v>
          </cell>
        </row>
        <row r="28">
          <cell r="B28" t="str">
            <v>24(B)</v>
          </cell>
          <cell r="C28">
            <v>886553000</v>
          </cell>
          <cell r="D28">
            <v>880436748.69000006</v>
          </cell>
        </row>
        <row r="29">
          <cell r="B29">
            <v>71</v>
          </cell>
          <cell r="C29">
            <v>1050000</v>
          </cell>
          <cell r="D29">
            <v>1253926.01</v>
          </cell>
        </row>
        <row r="30">
          <cell r="B30" t="str">
            <v>79-01</v>
          </cell>
          <cell r="C30">
            <v>916400000</v>
          </cell>
          <cell r="D30">
            <v>1153583998.8199999</v>
          </cell>
        </row>
        <row r="31">
          <cell r="B31">
            <v>79.02</v>
          </cell>
          <cell r="C31">
            <v>1725935500</v>
          </cell>
          <cell r="D31">
            <v>1871262153.6800001</v>
          </cell>
        </row>
        <row r="32">
          <cell r="B32" t="str">
            <v>TOTAL</v>
          </cell>
          <cell r="C32">
            <v>4577628500</v>
          </cell>
          <cell r="D32">
            <v>4945247335.0799999</v>
          </cell>
        </row>
      </sheetData>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966"/>
  <sheetViews>
    <sheetView tabSelected="1" topLeftCell="A948" zoomScale="80" zoomScaleNormal="80" workbookViewId="0">
      <selection sqref="A1:R1"/>
    </sheetView>
  </sheetViews>
  <sheetFormatPr baseColWidth="10" defaultColWidth="9.33203125" defaultRowHeight="12" customHeight="1" x14ac:dyDescent="0.2"/>
  <cols>
    <col min="1" max="1" width="2" style="35" customWidth="1"/>
    <col min="2" max="2" width="4.1640625" style="35" customWidth="1"/>
    <col min="3" max="3" width="6.33203125" style="35" customWidth="1"/>
    <col min="4" max="4" width="9.83203125" style="35" customWidth="1"/>
    <col min="5" max="6" width="9.1640625" style="35" customWidth="1"/>
    <col min="7" max="7" width="7.33203125" style="35" customWidth="1"/>
    <col min="8" max="8" width="11.33203125" style="35" customWidth="1"/>
    <col min="9" max="9" width="20" style="35" customWidth="1"/>
    <col min="10" max="11" width="9.1640625" style="35" customWidth="1"/>
    <col min="12" max="12" width="10" style="35" customWidth="1"/>
    <col min="13" max="13" width="10.1640625" style="35" customWidth="1"/>
    <col min="14" max="14" width="9.1640625" style="35" customWidth="1"/>
    <col min="15" max="15" width="15" style="35" customWidth="1"/>
    <col min="16" max="16" width="16.5" style="35" customWidth="1"/>
    <col min="17" max="17" width="4.33203125" style="35" customWidth="1"/>
    <col min="18" max="18" width="18.33203125" style="35" customWidth="1"/>
    <col min="19" max="19" width="15" style="35" customWidth="1"/>
    <col min="20" max="20" width="15.5" style="209" customWidth="1"/>
    <col min="21" max="21" width="15.33203125" style="35" customWidth="1"/>
    <col min="22" max="16384" width="9.33203125" style="35"/>
  </cols>
  <sheetData>
    <row r="1" spans="1:20" ht="12" customHeight="1" x14ac:dyDescent="0.2">
      <c r="A1" s="411" t="s">
        <v>759</v>
      </c>
      <c r="B1" s="411"/>
      <c r="C1" s="411"/>
      <c r="D1" s="411"/>
      <c r="E1" s="411"/>
      <c r="F1" s="411"/>
      <c r="G1" s="411"/>
      <c r="H1" s="411"/>
      <c r="I1" s="411"/>
      <c r="J1" s="411"/>
      <c r="K1" s="411"/>
      <c r="L1" s="411"/>
      <c r="M1" s="411"/>
      <c r="N1" s="411"/>
      <c r="O1" s="411"/>
      <c r="P1" s="411"/>
      <c r="Q1" s="411"/>
      <c r="R1" s="411"/>
    </row>
    <row r="2" spans="1:20" s="33" customFormat="1" ht="12" customHeight="1" x14ac:dyDescent="0.2">
      <c r="A2" s="319" t="s">
        <v>544</v>
      </c>
      <c r="B2" s="319"/>
      <c r="C2" s="319"/>
      <c r="D2" s="319"/>
      <c r="E2" s="319"/>
      <c r="F2" s="319"/>
      <c r="G2" s="319"/>
      <c r="H2" s="319"/>
      <c r="I2" s="319"/>
      <c r="J2" s="319"/>
      <c r="K2" s="319"/>
      <c r="L2" s="319"/>
      <c r="M2" s="319"/>
      <c r="N2" s="319"/>
      <c r="O2" s="319"/>
      <c r="P2" s="319"/>
      <c r="Q2" s="319"/>
      <c r="R2" s="319"/>
      <c r="T2" s="208"/>
    </row>
    <row r="3" spans="1:20" ht="12" customHeight="1" x14ac:dyDescent="0.2">
      <c r="A3" s="34"/>
      <c r="B3" s="34"/>
      <c r="C3" s="34"/>
      <c r="D3" s="34"/>
      <c r="E3" s="34"/>
      <c r="F3" s="34"/>
      <c r="G3" s="34"/>
      <c r="H3" s="34"/>
      <c r="I3" s="34"/>
      <c r="J3" s="34"/>
      <c r="K3" s="34"/>
      <c r="L3" s="34"/>
      <c r="M3" s="34"/>
      <c r="N3" s="34"/>
      <c r="O3" s="34"/>
      <c r="P3" s="34"/>
      <c r="Q3" s="34"/>
      <c r="R3" s="34"/>
    </row>
    <row r="4" spans="1:20" x14ac:dyDescent="0.2">
      <c r="A4" s="36"/>
      <c r="B4" s="320" t="s">
        <v>269</v>
      </c>
      <c r="C4" s="320"/>
      <c r="D4" s="320"/>
      <c r="E4" s="320"/>
      <c r="F4" s="320"/>
      <c r="G4" s="320"/>
      <c r="H4" s="320"/>
      <c r="I4" s="320"/>
      <c r="J4" s="320"/>
      <c r="K4" s="320"/>
      <c r="L4" s="320"/>
      <c r="M4" s="320"/>
      <c r="N4" s="320"/>
      <c r="O4" s="320"/>
      <c r="P4" s="320"/>
      <c r="Q4" s="320"/>
      <c r="R4" s="320"/>
    </row>
    <row r="5" spans="1:20" x14ac:dyDescent="0.2">
      <c r="A5" s="36"/>
      <c r="B5" s="320"/>
      <c r="C5" s="320"/>
      <c r="D5" s="320"/>
      <c r="E5" s="320"/>
      <c r="F5" s="320"/>
      <c r="G5" s="320"/>
      <c r="H5" s="320"/>
      <c r="I5" s="320"/>
      <c r="J5" s="320"/>
      <c r="K5" s="320"/>
      <c r="L5" s="320"/>
      <c r="M5" s="320"/>
      <c r="N5" s="320"/>
      <c r="O5" s="320"/>
      <c r="P5" s="320"/>
      <c r="Q5" s="320"/>
      <c r="R5" s="320"/>
    </row>
    <row r="6" spans="1:20" x14ac:dyDescent="0.2">
      <c r="A6" s="36"/>
      <c r="B6" s="320"/>
      <c r="C6" s="320"/>
      <c r="D6" s="320"/>
      <c r="E6" s="320"/>
      <c r="F6" s="320"/>
      <c r="G6" s="320"/>
      <c r="H6" s="320"/>
      <c r="I6" s="320"/>
      <c r="J6" s="320"/>
      <c r="K6" s="320"/>
      <c r="L6" s="320"/>
      <c r="M6" s="320"/>
      <c r="N6" s="320"/>
      <c r="O6" s="320"/>
      <c r="P6" s="320"/>
      <c r="Q6" s="320"/>
      <c r="R6" s="320"/>
    </row>
    <row r="7" spans="1:20" x14ac:dyDescent="0.2">
      <c r="A7" s="36"/>
      <c r="B7" s="320"/>
      <c r="C7" s="320"/>
      <c r="D7" s="320"/>
      <c r="E7" s="320"/>
      <c r="F7" s="320"/>
      <c r="G7" s="320"/>
      <c r="H7" s="320"/>
      <c r="I7" s="320"/>
      <c r="J7" s="320"/>
      <c r="K7" s="320"/>
      <c r="L7" s="320"/>
      <c r="M7" s="320"/>
      <c r="N7" s="320"/>
      <c r="O7" s="320"/>
      <c r="P7" s="320"/>
      <c r="Q7" s="320"/>
      <c r="R7" s="320"/>
    </row>
    <row r="8" spans="1:20" ht="12" customHeight="1" x14ac:dyDescent="0.2">
      <c r="A8" s="36"/>
      <c r="B8" s="38" t="s">
        <v>10</v>
      </c>
      <c r="C8" s="39" t="s">
        <v>9</v>
      </c>
      <c r="D8" s="39"/>
      <c r="E8" s="37"/>
      <c r="F8" s="37"/>
      <c r="G8" s="37"/>
      <c r="H8" s="37"/>
      <c r="I8" s="37"/>
      <c r="J8" s="37"/>
      <c r="K8" s="37"/>
      <c r="L8" s="37"/>
      <c r="M8" s="37"/>
      <c r="N8" s="37"/>
      <c r="O8" s="37"/>
      <c r="P8" s="37"/>
      <c r="Q8" s="37"/>
      <c r="R8" s="37"/>
    </row>
    <row r="9" spans="1:20" ht="12" customHeight="1" x14ac:dyDescent="0.2">
      <c r="A9" s="36"/>
      <c r="B9" s="38" t="s">
        <v>11</v>
      </c>
      <c r="C9" s="39" t="s">
        <v>12</v>
      </c>
      <c r="D9" s="39"/>
      <c r="E9" s="37"/>
      <c r="F9" s="37"/>
      <c r="G9" s="37"/>
      <c r="H9" s="37"/>
      <c r="I9" s="37"/>
      <c r="J9" s="37"/>
      <c r="K9" s="37"/>
      <c r="L9" s="37"/>
      <c r="M9" s="37"/>
      <c r="N9" s="37"/>
      <c r="O9" s="37"/>
      <c r="P9" s="37"/>
      <c r="Q9" s="37"/>
      <c r="R9" s="37"/>
    </row>
    <row r="10" spans="1:20" ht="12" customHeight="1" x14ac:dyDescent="0.2">
      <c r="A10" s="36"/>
      <c r="B10" s="38" t="s">
        <v>13</v>
      </c>
      <c r="C10" s="39" t="s">
        <v>14</v>
      </c>
      <c r="D10" s="39"/>
      <c r="E10" s="37"/>
      <c r="F10" s="37"/>
      <c r="G10" s="37"/>
      <c r="H10" s="37"/>
      <c r="I10" s="37"/>
      <c r="J10" s="37"/>
      <c r="K10" s="37"/>
      <c r="L10" s="37"/>
      <c r="M10" s="37"/>
      <c r="N10" s="37"/>
      <c r="O10" s="37"/>
      <c r="P10" s="37"/>
      <c r="Q10" s="37"/>
      <c r="R10" s="37"/>
    </row>
    <row r="11" spans="1:20" ht="12" customHeight="1" x14ac:dyDescent="0.2">
      <c r="B11" s="40"/>
      <c r="C11" s="41"/>
      <c r="D11" s="41"/>
    </row>
    <row r="12" spans="1:20" ht="12" customHeight="1" x14ac:dyDescent="0.2">
      <c r="A12" s="260" t="s">
        <v>1</v>
      </c>
      <c r="B12" s="260"/>
      <c r="C12" s="260"/>
      <c r="D12" s="260"/>
      <c r="E12" s="260"/>
      <c r="F12" s="260"/>
      <c r="G12" s="260"/>
      <c r="H12" s="260"/>
      <c r="I12" s="260"/>
      <c r="J12" s="260"/>
      <c r="K12" s="260"/>
      <c r="L12" s="260"/>
      <c r="M12" s="260"/>
      <c r="N12" s="260"/>
      <c r="O12" s="260"/>
      <c r="P12" s="260"/>
      <c r="Q12" s="260"/>
      <c r="R12" s="260"/>
    </row>
    <row r="13" spans="1:20" ht="12" customHeight="1" x14ac:dyDescent="0.2">
      <c r="A13" s="42"/>
      <c r="B13" s="42"/>
      <c r="C13" s="42"/>
      <c r="D13" s="183"/>
      <c r="E13" s="42"/>
      <c r="F13" s="42"/>
      <c r="G13" s="42"/>
      <c r="H13" s="42"/>
      <c r="I13" s="42"/>
      <c r="J13" s="42"/>
      <c r="K13" s="42"/>
      <c r="L13" s="42"/>
      <c r="M13" s="42"/>
      <c r="N13" s="42"/>
      <c r="O13" s="42"/>
      <c r="P13" s="42"/>
      <c r="Q13" s="42"/>
    </row>
    <row r="14" spans="1:20" ht="12" customHeight="1" x14ac:dyDescent="0.2">
      <c r="B14" s="43" t="s">
        <v>45</v>
      </c>
      <c r="C14" s="43" t="s">
        <v>15</v>
      </c>
      <c r="D14" s="43"/>
      <c r="E14" s="43"/>
      <c r="F14" s="43"/>
      <c r="G14" s="43"/>
      <c r="H14" s="43"/>
      <c r="I14" s="43"/>
      <c r="J14" s="43"/>
      <c r="K14" s="43"/>
      <c r="L14" s="43"/>
      <c r="M14" s="43"/>
      <c r="N14" s="43"/>
      <c r="O14" s="43"/>
      <c r="P14" s="43"/>
      <c r="Q14" s="43"/>
      <c r="R14" s="43"/>
    </row>
    <row r="15" spans="1:20" ht="12" customHeight="1" x14ac:dyDescent="0.2">
      <c r="B15" s="43"/>
      <c r="C15" s="43"/>
      <c r="D15" s="43"/>
      <c r="E15" s="43"/>
      <c r="F15" s="43"/>
      <c r="G15" s="43"/>
      <c r="H15" s="43"/>
      <c r="I15" s="43"/>
      <c r="J15" s="43"/>
      <c r="K15" s="43"/>
      <c r="L15" s="43"/>
      <c r="M15" s="43"/>
      <c r="N15" s="43"/>
      <c r="O15" s="43"/>
      <c r="P15" s="43"/>
      <c r="Q15" s="43"/>
      <c r="R15" s="43"/>
    </row>
    <row r="16" spans="1:20" ht="12" customHeight="1" x14ac:dyDescent="0.2">
      <c r="A16" s="43"/>
      <c r="B16" s="44" t="s">
        <v>0</v>
      </c>
      <c r="C16" s="43"/>
      <c r="D16" s="43"/>
      <c r="E16" s="43"/>
      <c r="F16" s="43"/>
      <c r="G16" s="43"/>
      <c r="H16" s="43"/>
      <c r="I16" s="43"/>
      <c r="J16" s="43"/>
      <c r="K16" s="43"/>
      <c r="L16" s="43"/>
      <c r="M16" s="43"/>
      <c r="N16" s="43"/>
      <c r="O16" s="43"/>
      <c r="P16" s="43"/>
      <c r="Q16" s="43"/>
      <c r="R16" s="43"/>
    </row>
    <row r="17" spans="1:18" ht="12" customHeight="1" x14ac:dyDescent="0.2">
      <c r="A17" s="43"/>
      <c r="B17" s="44"/>
      <c r="C17" s="43"/>
      <c r="D17" s="43"/>
      <c r="E17" s="43"/>
      <c r="F17" s="43"/>
      <c r="G17" s="43"/>
      <c r="H17" s="43"/>
      <c r="I17" s="43"/>
      <c r="J17" s="43"/>
      <c r="K17" s="43"/>
      <c r="L17" s="43"/>
      <c r="M17" s="43"/>
      <c r="N17" s="43"/>
      <c r="O17" s="43"/>
      <c r="P17" s="43"/>
      <c r="Q17" s="43"/>
      <c r="R17" s="43"/>
    </row>
    <row r="18" spans="1:18" ht="12" customHeight="1" x14ac:dyDescent="0.2">
      <c r="B18" s="45" t="s">
        <v>182</v>
      </c>
      <c r="C18" s="44" t="s">
        <v>16</v>
      </c>
      <c r="D18" s="44"/>
    </row>
    <row r="19" spans="1:18" ht="12" customHeight="1" x14ac:dyDescent="0.2">
      <c r="B19" s="45"/>
      <c r="C19" s="44"/>
      <c r="D19" s="44"/>
    </row>
    <row r="20" spans="1:18" ht="12" customHeight="1" x14ac:dyDescent="0.2">
      <c r="A20" s="44"/>
      <c r="B20" s="46" t="s">
        <v>76</v>
      </c>
      <c r="C20" s="315" t="s">
        <v>58</v>
      </c>
      <c r="D20" s="315"/>
      <c r="E20" s="315"/>
      <c r="F20" s="315"/>
      <c r="G20" s="315"/>
      <c r="H20" s="315"/>
      <c r="I20" s="315"/>
      <c r="J20" s="315"/>
      <c r="K20" s="315"/>
      <c r="L20" s="315"/>
      <c r="M20" s="315"/>
      <c r="N20" s="315"/>
      <c r="O20" s="315"/>
      <c r="P20" s="315"/>
      <c r="Q20" s="315"/>
      <c r="R20" s="315"/>
    </row>
    <row r="21" spans="1:18" ht="12" customHeight="1" x14ac:dyDescent="0.2">
      <c r="B21" s="39"/>
      <c r="C21" s="315"/>
      <c r="D21" s="315"/>
      <c r="E21" s="315"/>
      <c r="F21" s="315"/>
      <c r="G21" s="315"/>
      <c r="H21" s="315"/>
      <c r="I21" s="315"/>
      <c r="J21" s="315"/>
      <c r="K21" s="315"/>
      <c r="L21" s="315"/>
      <c r="M21" s="315"/>
      <c r="N21" s="315"/>
      <c r="O21" s="315"/>
      <c r="P21" s="315"/>
      <c r="Q21" s="315"/>
      <c r="R21" s="315"/>
    </row>
    <row r="23" spans="1:18" ht="12" customHeight="1" x14ac:dyDescent="0.2">
      <c r="C23" s="47" t="s">
        <v>183</v>
      </c>
      <c r="D23" s="47"/>
      <c r="E23" s="48"/>
      <c r="F23" s="48"/>
      <c r="G23" s="48"/>
      <c r="H23" s="48"/>
      <c r="I23" s="48"/>
      <c r="J23" s="48"/>
      <c r="K23" s="48"/>
      <c r="L23" s="48"/>
      <c r="M23" s="48"/>
      <c r="N23" s="48"/>
      <c r="O23" s="48"/>
      <c r="P23" s="48"/>
      <c r="Q23" s="48"/>
      <c r="R23" s="48"/>
    </row>
    <row r="24" spans="1:18" ht="12" customHeight="1" x14ac:dyDescent="0.2">
      <c r="C24" s="48"/>
      <c r="D24" s="48"/>
      <c r="E24" s="48"/>
      <c r="F24" s="48"/>
      <c r="G24" s="48"/>
      <c r="H24" s="48"/>
      <c r="I24" s="48"/>
      <c r="J24" s="48"/>
      <c r="K24" s="48"/>
      <c r="L24" s="48"/>
      <c r="M24" s="48"/>
      <c r="N24" s="48"/>
      <c r="O24" s="48"/>
      <c r="P24" s="48"/>
      <c r="Q24" s="48"/>
      <c r="R24" s="48"/>
    </row>
    <row r="25" spans="1:18" ht="12" customHeight="1" x14ac:dyDescent="0.2">
      <c r="C25" s="48"/>
      <c r="D25" s="48"/>
      <c r="E25" s="306" t="s">
        <v>184</v>
      </c>
      <c r="F25" s="306"/>
      <c r="G25" s="306"/>
      <c r="H25" s="306"/>
      <c r="I25" s="306"/>
      <c r="J25" s="306"/>
      <c r="K25" s="297">
        <v>2023</v>
      </c>
      <c r="L25" s="297"/>
      <c r="M25" s="297"/>
      <c r="N25" s="297">
        <v>2022</v>
      </c>
      <c r="O25" s="297"/>
      <c r="P25" s="297"/>
      <c r="Q25" s="297"/>
    </row>
    <row r="26" spans="1:18" ht="12" customHeight="1" x14ac:dyDescent="0.2">
      <c r="C26" s="48"/>
      <c r="D26" s="48"/>
      <c r="E26" s="280" t="s">
        <v>546</v>
      </c>
      <c r="F26" s="280"/>
      <c r="G26" s="280"/>
      <c r="H26" s="280"/>
      <c r="I26" s="280"/>
      <c r="J26" s="280"/>
      <c r="K26" s="278">
        <v>1581491256.52</v>
      </c>
      <c r="L26" s="279"/>
      <c r="M26" s="279"/>
      <c r="N26" s="278">
        <v>964866605.71000004</v>
      </c>
      <c r="O26" s="279"/>
      <c r="P26" s="279"/>
      <c r="Q26" s="279"/>
    </row>
    <row r="27" spans="1:18" ht="12" customHeight="1" x14ac:dyDescent="0.2">
      <c r="C27" s="48"/>
      <c r="D27" s="48"/>
      <c r="E27" s="280" t="s">
        <v>547</v>
      </c>
      <c r="F27" s="280"/>
      <c r="G27" s="280"/>
      <c r="H27" s="280"/>
      <c r="I27" s="280"/>
      <c r="J27" s="280"/>
      <c r="K27" s="278">
        <v>119363848.73999999</v>
      </c>
      <c r="L27" s="279"/>
      <c r="M27" s="279"/>
      <c r="N27" s="278">
        <v>107843424.41</v>
      </c>
      <c r="O27" s="279"/>
      <c r="P27" s="279"/>
      <c r="Q27" s="279"/>
    </row>
    <row r="28" spans="1:18" ht="12" customHeight="1" x14ac:dyDescent="0.2">
      <c r="C28" s="48"/>
      <c r="D28" s="48"/>
      <c r="E28" s="271" t="s">
        <v>186</v>
      </c>
      <c r="F28" s="272"/>
      <c r="G28" s="272"/>
      <c r="H28" s="272"/>
      <c r="I28" s="272"/>
      <c r="J28" s="273"/>
      <c r="K28" s="316">
        <f>SUM(K26:M27)</f>
        <v>1700855105.26</v>
      </c>
      <c r="L28" s="317"/>
      <c r="M28" s="318"/>
      <c r="N28" s="316">
        <f>SUM(N26:Q27)</f>
        <v>1072710030.12</v>
      </c>
      <c r="O28" s="317"/>
      <c r="P28" s="317"/>
      <c r="Q28" s="318"/>
    </row>
    <row r="29" spans="1:18" ht="12" customHeight="1" x14ac:dyDescent="0.2">
      <c r="C29" s="48"/>
      <c r="D29" s="48"/>
      <c r="E29" s="48"/>
      <c r="F29" s="48"/>
      <c r="G29" s="48"/>
      <c r="H29" s="48"/>
      <c r="I29" s="48"/>
      <c r="J29" s="48"/>
      <c r="K29" s="48"/>
      <c r="L29" s="48"/>
      <c r="M29" s="48"/>
      <c r="N29" s="48"/>
      <c r="O29" s="48"/>
      <c r="P29" s="48"/>
      <c r="Q29" s="48"/>
      <c r="R29" s="48"/>
    </row>
    <row r="30" spans="1:18" ht="12" customHeight="1" x14ac:dyDescent="0.2">
      <c r="C30" s="48"/>
      <c r="D30" s="48"/>
      <c r="E30" s="48"/>
      <c r="F30" s="48"/>
      <c r="G30" s="48"/>
      <c r="H30" s="48"/>
      <c r="I30" s="48"/>
      <c r="J30" s="48"/>
      <c r="K30" s="48"/>
      <c r="L30" s="48"/>
      <c r="M30" s="48"/>
      <c r="N30" s="48"/>
      <c r="O30" s="48"/>
      <c r="P30" s="48"/>
      <c r="Q30" s="48"/>
      <c r="R30" s="48"/>
    </row>
    <row r="31" spans="1:18" ht="12" customHeight="1" x14ac:dyDescent="0.2">
      <c r="C31" s="49" t="s">
        <v>341</v>
      </c>
      <c r="D31" s="49"/>
      <c r="E31" s="48"/>
      <c r="F31" s="48"/>
      <c r="G31" s="48"/>
      <c r="H31" s="48"/>
      <c r="I31" s="48"/>
      <c r="J31" s="48"/>
      <c r="K31" s="48"/>
      <c r="L31" s="48"/>
      <c r="M31" s="48"/>
      <c r="N31" s="48"/>
      <c r="O31" s="48"/>
      <c r="P31" s="48"/>
      <c r="Q31" s="48"/>
      <c r="R31" s="48"/>
    </row>
    <row r="32" spans="1:18" ht="12" customHeight="1" x14ac:dyDescent="0.2">
      <c r="C32" s="47" t="s">
        <v>342</v>
      </c>
      <c r="D32" s="47"/>
      <c r="E32" s="48"/>
      <c r="F32" s="48"/>
      <c r="G32" s="48"/>
      <c r="H32" s="48"/>
      <c r="I32" s="48"/>
      <c r="J32" s="48"/>
      <c r="K32" s="48"/>
      <c r="L32" s="48"/>
      <c r="M32" s="48"/>
      <c r="N32" s="48"/>
      <c r="O32" s="48"/>
      <c r="P32" s="48"/>
      <c r="Q32" s="48"/>
      <c r="R32" s="48"/>
    </row>
    <row r="33" spans="3:18" ht="12" customHeight="1" x14ac:dyDescent="0.2">
      <c r="C33" s="47"/>
      <c r="D33" s="47"/>
      <c r="E33" s="48"/>
      <c r="F33" s="48"/>
      <c r="G33" s="48"/>
      <c r="H33" s="48"/>
      <c r="I33" s="48"/>
      <c r="J33" s="48"/>
      <c r="K33" s="48"/>
      <c r="L33" s="48"/>
      <c r="M33" s="48"/>
      <c r="N33" s="48"/>
      <c r="O33" s="48"/>
      <c r="P33" s="48"/>
      <c r="Q33" s="48"/>
      <c r="R33" s="48"/>
    </row>
    <row r="34" spans="3:18" ht="12" customHeight="1" x14ac:dyDescent="0.2">
      <c r="C34" s="48"/>
      <c r="D34" s="48"/>
      <c r="E34" s="48"/>
      <c r="F34" s="48"/>
      <c r="G34" s="306" t="s">
        <v>184</v>
      </c>
      <c r="H34" s="306"/>
      <c r="I34" s="306"/>
      <c r="J34" s="306"/>
      <c r="K34" s="306"/>
      <c r="L34" s="297" t="s">
        <v>189</v>
      </c>
      <c r="M34" s="297"/>
      <c r="N34" s="297"/>
      <c r="O34" s="48"/>
      <c r="P34" s="48"/>
      <c r="Q34" s="48"/>
      <c r="R34" s="48"/>
    </row>
    <row r="35" spans="3:18" ht="12" customHeight="1" x14ac:dyDescent="0.2">
      <c r="C35" s="48"/>
      <c r="D35" s="48"/>
      <c r="E35" s="48"/>
      <c r="F35" s="48"/>
      <c r="G35" s="321" t="s">
        <v>548</v>
      </c>
      <c r="H35" s="321"/>
      <c r="I35" s="321"/>
      <c r="J35" s="321"/>
      <c r="K35" s="321"/>
      <c r="L35" s="278">
        <v>0</v>
      </c>
      <c r="M35" s="322"/>
      <c r="N35" s="322"/>
      <c r="O35" s="48"/>
      <c r="P35" s="48"/>
      <c r="Q35" s="48"/>
      <c r="R35" s="48"/>
    </row>
    <row r="36" spans="3:18" ht="12" customHeight="1" x14ac:dyDescent="0.2">
      <c r="C36" s="48"/>
      <c r="D36" s="48"/>
      <c r="E36" s="48"/>
      <c r="F36" s="48"/>
      <c r="G36" s="321" t="s">
        <v>549</v>
      </c>
      <c r="H36" s="321"/>
      <c r="I36" s="321"/>
      <c r="J36" s="321"/>
      <c r="K36" s="321"/>
      <c r="L36" s="278">
        <v>0</v>
      </c>
      <c r="M36" s="322"/>
      <c r="N36" s="322"/>
      <c r="O36" s="48"/>
      <c r="P36" s="48"/>
      <c r="Q36" s="48"/>
      <c r="R36" s="48"/>
    </row>
    <row r="37" spans="3:18" ht="12" customHeight="1" x14ac:dyDescent="0.2">
      <c r="C37" s="48"/>
      <c r="D37" s="48"/>
      <c r="E37" s="48"/>
      <c r="F37" s="48"/>
      <c r="G37" s="323" t="s">
        <v>186</v>
      </c>
      <c r="H37" s="324"/>
      <c r="I37" s="324"/>
      <c r="J37" s="324"/>
      <c r="K37" s="325"/>
      <c r="L37" s="316">
        <f>SUM(L35:N36)</f>
        <v>0</v>
      </c>
      <c r="M37" s="317"/>
      <c r="N37" s="318"/>
      <c r="O37" s="48"/>
      <c r="P37" s="48"/>
      <c r="Q37" s="48"/>
      <c r="R37" s="48"/>
    </row>
    <row r="38" spans="3:18" ht="12" customHeight="1" x14ac:dyDescent="0.2">
      <c r="C38" s="48"/>
      <c r="D38" s="48"/>
      <c r="E38" s="48"/>
      <c r="F38" s="48"/>
      <c r="G38" s="126"/>
      <c r="H38" s="126"/>
      <c r="I38" s="126"/>
      <c r="J38" s="126"/>
      <c r="K38" s="126"/>
      <c r="L38" s="127"/>
      <c r="M38" s="127"/>
      <c r="N38" s="127"/>
      <c r="O38" s="48"/>
      <c r="P38" s="48"/>
      <c r="Q38" s="48"/>
      <c r="R38" s="48"/>
    </row>
    <row r="39" spans="3:18" ht="12" customHeight="1" x14ac:dyDescent="0.2">
      <c r="C39" s="49" t="s">
        <v>187</v>
      </c>
      <c r="D39" s="49"/>
      <c r="E39" s="48"/>
      <c r="F39" s="48"/>
      <c r="G39" s="48"/>
      <c r="H39" s="48"/>
      <c r="I39" s="48"/>
      <c r="J39" s="48"/>
      <c r="K39" s="48"/>
      <c r="L39" s="48"/>
      <c r="M39" s="48"/>
      <c r="N39" s="48"/>
      <c r="O39" s="48"/>
      <c r="P39" s="48"/>
      <c r="Q39" s="48"/>
      <c r="R39" s="48"/>
    </row>
    <row r="40" spans="3:18" ht="12" customHeight="1" x14ac:dyDescent="0.2">
      <c r="C40" s="49"/>
      <c r="D40" s="49"/>
      <c r="E40" s="48"/>
      <c r="F40" s="48"/>
      <c r="G40" s="48"/>
      <c r="H40" s="48"/>
      <c r="I40" s="48"/>
      <c r="J40" s="48"/>
      <c r="K40" s="48"/>
      <c r="L40" s="48"/>
      <c r="M40" s="48"/>
      <c r="N40" s="48"/>
      <c r="O40" s="48"/>
      <c r="P40" s="48"/>
      <c r="Q40" s="48"/>
      <c r="R40" s="48"/>
    </row>
    <row r="41" spans="3:18" ht="12" customHeight="1" x14ac:dyDescent="0.2">
      <c r="C41" s="47" t="s">
        <v>191</v>
      </c>
      <c r="D41" s="47"/>
      <c r="E41" s="48"/>
      <c r="F41" s="48"/>
      <c r="G41" s="48"/>
      <c r="H41" s="48"/>
      <c r="I41" s="48"/>
      <c r="J41" s="48"/>
      <c r="K41" s="48"/>
      <c r="L41" s="48"/>
      <c r="M41" s="48"/>
      <c r="N41" s="48"/>
      <c r="O41" s="48"/>
      <c r="P41" s="48"/>
      <c r="Q41" s="48"/>
      <c r="R41" s="48"/>
    </row>
    <row r="42" spans="3:18" ht="12" customHeight="1" x14ac:dyDescent="0.2">
      <c r="C42" s="48"/>
      <c r="D42" s="48"/>
      <c r="E42" s="48"/>
      <c r="F42" s="48"/>
      <c r="G42" s="48"/>
      <c r="H42" s="48"/>
      <c r="I42" s="48"/>
      <c r="J42" s="48"/>
      <c r="K42" s="48"/>
      <c r="L42" s="48"/>
      <c r="M42" s="48"/>
      <c r="N42" s="48"/>
      <c r="O42" s="48"/>
      <c r="P42" s="48"/>
      <c r="Q42" s="48"/>
      <c r="R42" s="48"/>
    </row>
    <row r="43" spans="3:18" ht="12" customHeight="1" x14ac:dyDescent="0.2">
      <c r="C43" s="48"/>
      <c r="D43" s="48"/>
      <c r="E43" s="48"/>
      <c r="F43" s="48"/>
      <c r="G43" s="306" t="s">
        <v>188</v>
      </c>
      <c r="H43" s="306"/>
      <c r="I43" s="306"/>
      <c r="J43" s="306"/>
      <c r="K43" s="306"/>
      <c r="L43" s="297" t="s">
        <v>189</v>
      </c>
      <c r="M43" s="297"/>
      <c r="N43" s="297"/>
      <c r="Q43" s="48"/>
      <c r="R43" s="48"/>
    </row>
    <row r="44" spans="3:18" ht="12" customHeight="1" x14ac:dyDescent="0.2">
      <c r="C44" s="48"/>
      <c r="D44" s="48"/>
      <c r="E44" s="48"/>
      <c r="F44" s="48"/>
      <c r="G44" s="280" t="s">
        <v>550</v>
      </c>
      <c r="H44" s="280"/>
      <c r="I44" s="280"/>
      <c r="J44" s="280"/>
      <c r="K44" s="280"/>
      <c r="L44" s="278">
        <v>70701227.299999997</v>
      </c>
      <c r="M44" s="279"/>
      <c r="N44" s="279"/>
      <c r="Q44" s="48"/>
      <c r="R44" s="48"/>
    </row>
    <row r="45" spans="3:18" ht="12" customHeight="1" x14ac:dyDescent="0.2">
      <c r="C45" s="48"/>
      <c r="D45" s="48"/>
      <c r="E45" s="48"/>
      <c r="F45" s="48"/>
      <c r="G45" s="280" t="s">
        <v>551</v>
      </c>
      <c r="H45" s="280"/>
      <c r="I45" s="280"/>
      <c r="J45" s="280"/>
      <c r="K45" s="280"/>
      <c r="L45" s="278">
        <v>575535297.53999996</v>
      </c>
      <c r="M45" s="279"/>
      <c r="N45" s="279"/>
      <c r="Q45" s="48"/>
      <c r="R45" s="48"/>
    </row>
    <row r="46" spans="3:18" ht="12" customHeight="1" x14ac:dyDescent="0.2">
      <c r="C46" s="48"/>
      <c r="D46" s="48"/>
      <c r="E46" s="48"/>
      <c r="F46" s="48"/>
      <c r="G46" s="280" t="s">
        <v>552</v>
      </c>
      <c r="H46" s="280"/>
      <c r="I46" s="280"/>
      <c r="J46" s="280"/>
      <c r="K46" s="280"/>
      <c r="L46" s="278">
        <v>22129830.030000001</v>
      </c>
      <c r="M46" s="279"/>
      <c r="N46" s="279"/>
      <c r="Q46" s="48"/>
      <c r="R46" s="48"/>
    </row>
    <row r="47" spans="3:18" ht="12" customHeight="1" x14ac:dyDescent="0.2">
      <c r="C47" s="48"/>
      <c r="D47" s="48"/>
      <c r="E47" s="48"/>
      <c r="F47" s="48"/>
      <c r="G47" s="280" t="s">
        <v>553</v>
      </c>
      <c r="H47" s="280"/>
      <c r="I47" s="280"/>
      <c r="J47" s="280"/>
      <c r="K47" s="280"/>
      <c r="L47" s="278">
        <v>1055299.21</v>
      </c>
      <c r="M47" s="279"/>
      <c r="N47" s="279"/>
      <c r="Q47" s="48"/>
      <c r="R47" s="48"/>
    </row>
    <row r="48" spans="3:18" ht="12" customHeight="1" x14ac:dyDescent="0.2">
      <c r="C48" s="48"/>
      <c r="D48" s="48"/>
      <c r="E48" s="48"/>
      <c r="F48" s="48"/>
      <c r="G48" s="280" t="s">
        <v>554</v>
      </c>
      <c r="H48" s="280"/>
      <c r="I48" s="280"/>
      <c r="J48" s="280"/>
      <c r="K48" s="280"/>
      <c r="L48" s="278">
        <v>74521.77</v>
      </c>
      <c r="M48" s="279"/>
      <c r="N48" s="279"/>
      <c r="Q48" s="48"/>
      <c r="R48" s="48"/>
    </row>
    <row r="49" spans="3:18" ht="12" customHeight="1" x14ac:dyDescent="0.2">
      <c r="C49" s="48"/>
      <c r="D49" s="48"/>
      <c r="E49" s="48"/>
      <c r="F49" s="48"/>
      <c r="G49" s="280"/>
      <c r="H49" s="280"/>
      <c r="I49" s="280"/>
      <c r="J49" s="280"/>
      <c r="K49" s="280"/>
      <c r="L49" s="278">
        <v>0</v>
      </c>
      <c r="M49" s="279"/>
      <c r="N49" s="279"/>
      <c r="Q49" s="48"/>
      <c r="R49" s="48"/>
    </row>
    <row r="50" spans="3:18" ht="12" customHeight="1" x14ac:dyDescent="0.2">
      <c r="C50" s="48"/>
      <c r="D50" s="48"/>
      <c r="E50" s="48"/>
      <c r="F50" s="48"/>
      <c r="G50" s="280" t="s">
        <v>555</v>
      </c>
      <c r="H50" s="280"/>
      <c r="I50" s="280"/>
      <c r="J50" s="280"/>
      <c r="K50" s="280"/>
      <c r="L50" s="278">
        <v>97467946.450000003</v>
      </c>
      <c r="M50" s="279"/>
      <c r="N50" s="279"/>
      <c r="Q50" s="48"/>
      <c r="R50" s="48"/>
    </row>
    <row r="51" spans="3:18" ht="12" customHeight="1" x14ac:dyDescent="0.2">
      <c r="C51" s="48"/>
      <c r="D51" s="48"/>
      <c r="E51" s="48"/>
      <c r="F51" s="48"/>
      <c r="G51" s="280" t="s">
        <v>556</v>
      </c>
      <c r="H51" s="280"/>
      <c r="I51" s="280"/>
      <c r="J51" s="280"/>
      <c r="K51" s="280"/>
      <c r="L51" s="278">
        <v>46650966.100000001</v>
      </c>
      <c r="M51" s="279"/>
      <c r="N51" s="279"/>
      <c r="Q51" s="48"/>
      <c r="R51" s="48"/>
    </row>
    <row r="52" spans="3:18" ht="12" customHeight="1" x14ac:dyDescent="0.2">
      <c r="C52" s="48"/>
      <c r="D52" s="48"/>
      <c r="E52" s="48"/>
      <c r="F52" s="48"/>
      <c r="G52" s="280" t="s">
        <v>557</v>
      </c>
      <c r="H52" s="280"/>
      <c r="I52" s="280"/>
      <c r="J52" s="280"/>
      <c r="K52" s="280"/>
      <c r="L52" s="278">
        <v>429818044.02999997</v>
      </c>
      <c r="M52" s="279"/>
      <c r="N52" s="279"/>
      <c r="Q52" s="48"/>
      <c r="R52" s="48"/>
    </row>
    <row r="53" spans="3:18" ht="12" customHeight="1" x14ac:dyDescent="0.2">
      <c r="C53" s="48"/>
      <c r="D53" s="48"/>
      <c r="E53" s="48"/>
      <c r="F53" s="48"/>
      <c r="G53" s="280" t="s">
        <v>558</v>
      </c>
      <c r="H53" s="280"/>
      <c r="I53" s="280"/>
      <c r="J53" s="280"/>
      <c r="K53" s="280"/>
      <c r="L53" s="278">
        <v>336287702.94</v>
      </c>
      <c r="M53" s="279"/>
      <c r="N53" s="279"/>
      <c r="Q53" s="48"/>
      <c r="R53" s="48"/>
    </row>
    <row r="54" spans="3:18" ht="12" customHeight="1" x14ac:dyDescent="0.2">
      <c r="C54" s="48"/>
      <c r="D54" s="48"/>
      <c r="E54" s="48"/>
      <c r="F54" s="48"/>
      <c r="G54" s="280" t="s">
        <v>552</v>
      </c>
      <c r="H54" s="280"/>
      <c r="I54" s="280"/>
      <c r="J54" s="280"/>
      <c r="K54" s="280"/>
      <c r="L54" s="278">
        <v>1760227.52</v>
      </c>
      <c r="M54" s="279"/>
      <c r="N54" s="279"/>
      <c r="Q54" s="48"/>
      <c r="R54" s="48"/>
    </row>
    <row r="55" spans="3:18" ht="12" customHeight="1" x14ac:dyDescent="0.2">
      <c r="C55" s="48"/>
      <c r="D55" s="48"/>
      <c r="E55" s="48"/>
      <c r="F55" s="48"/>
      <c r="G55" s="280" t="s">
        <v>559</v>
      </c>
      <c r="H55" s="280"/>
      <c r="I55" s="280"/>
      <c r="J55" s="280"/>
      <c r="K55" s="280"/>
      <c r="L55" s="278">
        <v>10193.629999999999</v>
      </c>
      <c r="M55" s="279"/>
      <c r="N55" s="279"/>
      <c r="Q55" s="48"/>
      <c r="R55" s="48"/>
    </row>
    <row r="56" spans="3:18" ht="12" customHeight="1" x14ac:dyDescent="0.2">
      <c r="C56" s="48"/>
      <c r="D56" s="48"/>
      <c r="E56" s="48"/>
      <c r="F56" s="48"/>
      <c r="G56" s="271" t="s">
        <v>186</v>
      </c>
      <c r="H56" s="272"/>
      <c r="I56" s="272"/>
      <c r="J56" s="272"/>
      <c r="K56" s="273"/>
      <c r="L56" s="312">
        <f>SUM(L44:N55)</f>
        <v>1581491256.52</v>
      </c>
      <c r="M56" s="313"/>
      <c r="N56" s="314"/>
      <c r="Q56" s="48"/>
      <c r="R56" s="48"/>
    </row>
    <row r="57" spans="3:18" ht="12" customHeight="1" x14ac:dyDescent="0.2">
      <c r="C57" s="48"/>
      <c r="D57" s="48"/>
      <c r="E57" s="48"/>
      <c r="F57" s="48"/>
      <c r="G57" s="48"/>
      <c r="H57" s="48"/>
      <c r="I57" s="48"/>
      <c r="J57" s="48"/>
      <c r="K57" s="48"/>
      <c r="L57" s="48"/>
      <c r="M57" s="48"/>
      <c r="N57" s="48"/>
      <c r="O57" s="48"/>
      <c r="P57" s="48"/>
      <c r="Q57" s="48"/>
      <c r="R57" s="48"/>
    </row>
    <row r="58" spans="3:18" ht="12" customHeight="1" x14ac:dyDescent="0.2">
      <c r="C58" s="49" t="s">
        <v>190</v>
      </c>
      <c r="D58" s="49"/>
      <c r="E58" s="47"/>
      <c r="F58" s="47"/>
      <c r="G58" s="47"/>
      <c r="H58" s="47"/>
      <c r="I58" s="47"/>
      <c r="J58" s="47"/>
      <c r="K58" s="47"/>
      <c r="L58" s="47"/>
      <c r="M58" s="47"/>
      <c r="N58" s="47"/>
      <c r="O58" s="47"/>
      <c r="P58" s="47"/>
      <c r="Q58" s="47"/>
      <c r="R58" s="47"/>
    </row>
    <row r="59" spans="3:18" ht="12" customHeight="1" x14ac:dyDescent="0.2">
      <c r="C59" s="49"/>
      <c r="D59" s="49"/>
      <c r="E59" s="47"/>
      <c r="F59" s="47"/>
      <c r="G59" s="47"/>
      <c r="H59" s="47"/>
      <c r="I59" s="47"/>
      <c r="J59" s="47"/>
      <c r="K59" s="47"/>
      <c r="L59" s="47"/>
      <c r="M59" s="47"/>
      <c r="N59" s="47"/>
      <c r="O59" s="47"/>
      <c r="P59" s="47"/>
      <c r="Q59" s="47"/>
      <c r="R59" s="47"/>
    </row>
    <row r="60" spans="3:18" ht="12" customHeight="1" x14ac:dyDescent="0.2">
      <c r="C60" s="311" t="s">
        <v>192</v>
      </c>
      <c r="D60" s="311"/>
      <c r="E60" s="311"/>
      <c r="F60" s="311"/>
      <c r="G60" s="311"/>
      <c r="H60" s="311"/>
      <c r="I60" s="311"/>
      <c r="J60" s="311"/>
      <c r="K60" s="311"/>
      <c r="L60" s="311"/>
      <c r="M60" s="311"/>
      <c r="N60" s="311"/>
      <c r="O60" s="311"/>
      <c r="P60" s="311"/>
      <c r="Q60" s="311"/>
      <c r="R60" s="311"/>
    </row>
    <row r="61" spans="3:18" ht="12" customHeight="1" x14ac:dyDescent="0.2">
      <c r="C61" s="47"/>
      <c r="D61" s="47"/>
      <c r="E61" s="47"/>
      <c r="F61" s="47"/>
      <c r="G61" s="47"/>
      <c r="H61" s="47"/>
      <c r="I61" s="47"/>
      <c r="J61" s="47"/>
      <c r="K61" s="47"/>
      <c r="L61" s="47"/>
      <c r="M61" s="47"/>
      <c r="N61" s="47"/>
      <c r="O61" s="47"/>
      <c r="P61" s="47"/>
      <c r="Q61" s="47"/>
      <c r="R61" s="47"/>
    </row>
    <row r="62" spans="3:18" ht="12" customHeight="1" x14ac:dyDescent="0.2">
      <c r="C62" s="48"/>
      <c r="D62" s="48"/>
      <c r="E62" s="48"/>
      <c r="F62" s="48"/>
      <c r="G62" s="306" t="s">
        <v>188</v>
      </c>
      <c r="H62" s="306"/>
      <c r="I62" s="306"/>
      <c r="J62" s="306"/>
      <c r="K62" s="306"/>
      <c r="L62" s="297" t="s">
        <v>189</v>
      </c>
      <c r="M62" s="297"/>
      <c r="N62" s="297"/>
      <c r="Q62" s="48"/>
      <c r="R62" s="48"/>
    </row>
    <row r="63" spans="3:18" ht="12" customHeight="1" x14ac:dyDescent="0.2">
      <c r="C63" s="48"/>
      <c r="D63" s="48"/>
      <c r="E63" s="48"/>
      <c r="F63" s="48"/>
      <c r="G63" s="280" t="s">
        <v>560</v>
      </c>
      <c r="H63" s="280"/>
      <c r="I63" s="280"/>
      <c r="J63" s="280"/>
      <c r="K63" s="280"/>
      <c r="L63" s="278">
        <v>1822490.61</v>
      </c>
      <c r="M63" s="279"/>
      <c r="N63" s="279"/>
      <c r="Q63" s="48"/>
      <c r="R63" s="48"/>
    </row>
    <row r="64" spans="3:18" ht="12" customHeight="1" x14ac:dyDescent="0.2">
      <c r="C64" s="48"/>
      <c r="D64" s="48"/>
      <c r="E64" s="48"/>
      <c r="F64" s="48"/>
      <c r="G64" s="267" t="s">
        <v>561</v>
      </c>
      <c r="H64" s="268"/>
      <c r="I64" s="268"/>
      <c r="J64" s="268"/>
      <c r="K64" s="269"/>
      <c r="L64" s="308">
        <v>117541358.13</v>
      </c>
      <c r="M64" s="309"/>
      <c r="N64" s="310"/>
      <c r="Q64" s="48"/>
      <c r="R64" s="48"/>
    </row>
    <row r="65" spans="1:28" ht="12" customHeight="1" x14ac:dyDescent="0.2">
      <c r="C65" s="48"/>
      <c r="D65" s="48"/>
      <c r="E65" s="48"/>
      <c r="F65" s="48"/>
      <c r="G65" s="271" t="s">
        <v>186</v>
      </c>
      <c r="H65" s="272"/>
      <c r="I65" s="272"/>
      <c r="J65" s="272"/>
      <c r="K65" s="273"/>
      <c r="L65" s="312">
        <f>SUM(L63:N64)</f>
        <v>119363848.73999999</v>
      </c>
      <c r="M65" s="313"/>
      <c r="N65" s="314"/>
      <c r="Q65" s="48"/>
      <c r="R65" s="48"/>
    </row>
    <row r="66" spans="1:28" ht="12" customHeight="1" x14ac:dyDescent="0.2">
      <c r="C66" s="48"/>
      <c r="D66" s="48"/>
      <c r="E66" s="48"/>
      <c r="F66" s="48"/>
      <c r="G66" s="48"/>
      <c r="H66" s="48"/>
      <c r="I66" s="48"/>
      <c r="J66" s="48"/>
      <c r="K66" s="48"/>
      <c r="L66" s="48"/>
      <c r="M66" s="48"/>
      <c r="N66" s="48"/>
      <c r="O66" s="48"/>
      <c r="P66" s="48"/>
      <c r="Q66" s="48"/>
      <c r="R66" s="48"/>
    </row>
    <row r="67" spans="1:28" ht="12" customHeight="1" x14ac:dyDescent="0.2">
      <c r="A67" s="44"/>
      <c r="B67" s="45" t="s">
        <v>182</v>
      </c>
      <c r="C67" s="44" t="s">
        <v>17</v>
      </c>
      <c r="D67" s="44"/>
    </row>
    <row r="68" spans="1:28" ht="12" customHeight="1" x14ac:dyDescent="0.2">
      <c r="A68" s="44"/>
      <c r="B68" s="45"/>
      <c r="C68" s="44"/>
      <c r="D68" s="44"/>
    </row>
    <row r="69" spans="1:28" s="52" customFormat="1" ht="12" customHeight="1" x14ac:dyDescent="0.2">
      <c r="A69" s="50"/>
      <c r="B69" s="51" t="s">
        <v>75</v>
      </c>
      <c r="C69" s="307" t="s">
        <v>59</v>
      </c>
      <c r="D69" s="307"/>
      <c r="E69" s="307"/>
      <c r="F69" s="307"/>
      <c r="G69" s="307"/>
      <c r="H69" s="307"/>
      <c r="I69" s="307"/>
      <c r="J69" s="307"/>
      <c r="K69" s="307"/>
      <c r="L69" s="307"/>
      <c r="M69" s="307"/>
      <c r="N69" s="307"/>
      <c r="O69" s="307"/>
      <c r="P69" s="307"/>
      <c r="Q69" s="307"/>
      <c r="R69" s="307"/>
      <c r="S69" s="35"/>
      <c r="T69" s="209"/>
      <c r="U69" s="35"/>
      <c r="V69" s="35"/>
      <c r="W69" s="35"/>
      <c r="X69" s="35"/>
      <c r="Y69" s="35"/>
      <c r="Z69" s="35"/>
      <c r="AA69" s="35"/>
      <c r="AB69" s="35"/>
    </row>
    <row r="70" spans="1:28" s="52" customFormat="1" ht="12" customHeight="1" x14ac:dyDescent="0.2">
      <c r="A70" s="50"/>
      <c r="B70" s="53"/>
      <c r="C70" s="307"/>
      <c r="D70" s="307"/>
      <c r="E70" s="307"/>
      <c r="F70" s="307"/>
      <c r="G70" s="307"/>
      <c r="H70" s="307"/>
      <c r="I70" s="307"/>
      <c r="J70" s="307"/>
      <c r="K70" s="307"/>
      <c r="L70" s="307"/>
      <c r="M70" s="307"/>
      <c r="N70" s="307"/>
      <c r="O70" s="307"/>
      <c r="P70" s="307"/>
      <c r="Q70" s="307"/>
      <c r="R70" s="307"/>
      <c r="S70" s="35"/>
      <c r="T70" s="209"/>
      <c r="U70" s="35"/>
      <c r="V70" s="35"/>
      <c r="W70" s="35"/>
      <c r="X70" s="35"/>
      <c r="Y70" s="35"/>
      <c r="Z70" s="35"/>
      <c r="AA70" s="35"/>
      <c r="AB70" s="35"/>
    </row>
    <row r="71" spans="1:28" ht="12" customHeight="1" x14ac:dyDescent="0.2">
      <c r="A71" s="54"/>
      <c r="B71" s="54"/>
      <c r="C71" s="54"/>
      <c r="D71" s="54"/>
      <c r="E71" s="54"/>
      <c r="F71" s="54"/>
      <c r="G71" s="54"/>
      <c r="H71" s="54"/>
      <c r="I71" s="54"/>
      <c r="J71" s="54"/>
      <c r="K71" s="54"/>
      <c r="L71" s="54"/>
      <c r="M71" s="54"/>
      <c r="N71" s="54"/>
      <c r="O71" s="54"/>
      <c r="P71" s="54"/>
      <c r="Q71" s="54"/>
      <c r="R71" s="54"/>
    </row>
    <row r="72" spans="1:28" ht="12" customHeight="1" x14ac:dyDescent="0.2">
      <c r="A72" s="54"/>
      <c r="B72" s="54"/>
      <c r="C72" s="302" t="s">
        <v>184</v>
      </c>
      <c r="D72" s="303"/>
      <c r="E72" s="303"/>
      <c r="F72" s="303"/>
      <c r="G72" s="303"/>
      <c r="H72" s="303"/>
      <c r="I72" s="303"/>
      <c r="J72" s="303"/>
      <c r="K72" s="284">
        <v>2023</v>
      </c>
      <c r="L72" s="285"/>
      <c r="M72" s="286"/>
      <c r="N72" s="284">
        <v>2022</v>
      </c>
      <c r="O72" s="285"/>
      <c r="P72" s="285"/>
      <c r="Q72" s="286"/>
    </row>
    <row r="73" spans="1:28" ht="12" customHeight="1" x14ac:dyDescent="0.2">
      <c r="A73" s="54"/>
      <c r="B73" s="54"/>
      <c r="C73" s="264" t="s">
        <v>545</v>
      </c>
      <c r="D73" s="265"/>
      <c r="E73" s="265"/>
      <c r="F73" s="265"/>
      <c r="G73" s="265"/>
      <c r="H73" s="265"/>
      <c r="I73" s="265"/>
      <c r="J73" s="265"/>
      <c r="K73" s="308">
        <v>581569.5</v>
      </c>
      <c r="L73" s="309"/>
      <c r="M73" s="310"/>
      <c r="N73" s="308">
        <v>1124732.8600000001</v>
      </c>
      <c r="O73" s="309"/>
      <c r="P73" s="309"/>
      <c r="Q73" s="310"/>
    </row>
    <row r="74" spans="1:28" ht="12" customHeight="1" x14ac:dyDescent="0.2">
      <c r="A74" s="54"/>
      <c r="B74" s="54"/>
      <c r="C74" s="264" t="s">
        <v>562</v>
      </c>
      <c r="D74" s="265"/>
      <c r="E74" s="265"/>
      <c r="F74" s="265"/>
      <c r="G74" s="265"/>
      <c r="H74" s="265"/>
      <c r="I74" s="265"/>
      <c r="J74" s="265"/>
      <c r="K74" s="308">
        <v>168111543.44</v>
      </c>
      <c r="L74" s="309"/>
      <c r="M74" s="310"/>
      <c r="N74" s="308">
        <v>680478388.51999998</v>
      </c>
      <c r="O74" s="309"/>
      <c r="P74" s="309"/>
      <c r="Q74" s="310"/>
    </row>
    <row r="75" spans="1:28" ht="12" customHeight="1" x14ac:dyDescent="0.2">
      <c r="A75" s="54"/>
      <c r="B75" s="54"/>
      <c r="C75" s="264" t="s">
        <v>563</v>
      </c>
      <c r="D75" s="265"/>
      <c r="E75" s="265"/>
      <c r="F75" s="265"/>
      <c r="G75" s="265"/>
      <c r="H75" s="265"/>
      <c r="I75" s="265"/>
      <c r="J75" s="265"/>
      <c r="K75" s="308">
        <v>10596298.119999999</v>
      </c>
      <c r="L75" s="309"/>
      <c r="M75" s="310"/>
      <c r="N75" s="308">
        <v>17219814.890000001</v>
      </c>
      <c r="O75" s="309"/>
      <c r="P75" s="309"/>
      <c r="Q75" s="310"/>
    </row>
    <row r="76" spans="1:28" ht="12" customHeight="1" x14ac:dyDescent="0.2">
      <c r="A76" s="54"/>
      <c r="B76" s="54"/>
      <c r="C76" s="271" t="s">
        <v>186</v>
      </c>
      <c r="D76" s="272"/>
      <c r="E76" s="272"/>
      <c r="F76" s="272"/>
      <c r="G76" s="272"/>
      <c r="H76" s="272"/>
      <c r="I76" s="272"/>
      <c r="J76" s="272"/>
      <c r="K76" s="312">
        <f>SUM(K73:M75)</f>
        <v>179289411.06</v>
      </c>
      <c r="L76" s="313"/>
      <c r="M76" s="314"/>
      <c r="N76" s="312">
        <f>SUM(N73:Q75)</f>
        <v>698822936.26999998</v>
      </c>
      <c r="O76" s="313"/>
      <c r="P76" s="313"/>
      <c r="Q76" s="314"/>
    </row>
    <row r="77" spans="1:28" ht="12" customHeight="1" x14ac:dyDescent="0.2">
      <c r="A77" s="54"/>
      <c r="B77" s="54"/>
      <c r="C77" s="54"/>
      <c r="D77" s="54"/>
      <c r="E77" s="54"/>
      <c r="F77" s="54"/>
      <c r="G77" s="54"/>
      <c r="H77" s="54"/>
      <c r="I77" s="54"/>
      <c r="J77" s="54"/>
      <c r="K77" s="54"/>
      <c r="L77" s="54"/>
      <c r="M77" s="54"/>
      <c r="N77" s="54"/>
      <c r="O77" s="54"/>
      <c r="P77" s="54"/>
      <c r="Q77" s="54"/>
      <c r="R77" s="54"/>
    </row>
    <row r="78" spans="1:28" ht="12" customHeight="1" x14ac:dyDescent="0.2">
      <c r="A78" s="54"/>
      <c r="B78" s="54"/>
      <c r="C78" s="49" t="s">
        <v>347</v>
      </c>
      <c r="D78" s="49"/>
      <c r="E78" s="47"/>
      <c r="F78" s="47"/>
      <c r="G78" s="47"/>
      <c r="H78" s="47"/>
      <c r="I78" s="47"/>
      <c r="J78" s="47"/>
      <c r="K78" s="47"/>
      <c r="L78" s="47"/>
      <c r="M78" s="47"/>
      <c r="N78" s="47"/>
      <c r="O78" s="47"/>
      <c r="P78" s="47"/>
      <c r="Q78" s="47"/>
      <c r="R78" s="47"/>
    </row>
    <row r="79" spans="1:28" ht="12" customHeight="1" x14ac:dyDescent="0.2">
      <c r="A79" s="54"/>
      <c r="B79" s="54"/>
      <c r="C79" s="49"/>
      <c r="D79" s="49"/>
      <c r="E79" s="47"/>
      <c r="F79" s="47"/>
      <c r="G79" s="47"/>
      <c r="H79" s="47"/>
      <c r="I79" s="47"/>
      <c r="J79" s="47"/>
      <c r="K79" s="47"/>
      <c r="L79" s="47"/>
      <c r="M79" s="47"/>
      <c r="N79" s="47"/>
      <c r="O79" s="47"/>
      <c r="P79" s="47"/>
      <c r="Q79" s="47"/>
      <c r="R79" s="47"/>
    </row>
    <row r="80" spans="1:28" ht="12" customHeight="1" x14ac:dyDescent="0.2">
      <c r="A80" s="54"/>
      <c r="B80" s="54"/>
      <c r="C80" s="47" t="s">
        <v>349</v>
      </c>
      <c r="D80" s="47"/>
      <c r="E80" s="47"/>
      <c r="F80" s="47"/>
      <c r="G80" s="47"/>
      <c r="H80" s="47"/>
      <c r="I80" s="47"/>
      <c r="J80" s="47"/>
      <c r="K80" s="47"/>
      <c r="L80" s="47"/>
      <c r="M80" s="47"/>
      <c r="N80" s="47"/>
      <c r="O80" s="47"/>
      <c r="P80" s="47"/>
      <c r="Q80" s="47"/>
      <c r="R80" s="47"/>
    </row>
    <row r="81" spans="1:18" ht="12" customHeight="1" x14ac:dyDescent="0.2">
      <c r="A81" s="54"/>
      <c r="B81" s="54"/>
      <c r="C81" s="47"/>
      <c r="D81" s="47"/>
      <c r="E81" s="47"/>
      <c r="F81" s="47"/>
      <c r="G81" s="47"/>
      <c r="H81" s="47"/>
      <c r="I81" s="47"/>
      <c r="J81" s="47"/>
      <c r="K81" s="47"/>
      <c r="L81" s="47"/>
      <c r="M81" s="47"/>
      <c r="N81" s="47"/>
      <c r="O81" s="47"/>
      <c r="P81" s="47"/>
      <c r="Q81" s="47"/>
      <c r="R81" s="47"/>
    </row>
    <row r="82" spans="1:18" ht="12" customHeight="1" x14ac:dyDescent="0.2">
      <c r="C82" s="48"/>
      <c r="D82" s="48"/>
      <c r="E82" s="48"/>
      <c r="F82" s="48"/>
      <c r="G82" s="306" t="s">
        <v>348</v>
      </c>
      <c r="H82" s="306"/>
      <c r="I82" s="306"/>
      <c r="J82" s="306"/>
      <c r="K82" s="306"/>
      <c r="L82" s="297" t="s">
        <v>189</v>
      </c>
      <c r="M82" s="297"/>
      <c r="N82" s="297"/>
      <c r="Q82" s="48"/>
      <c r="R82" s="48"/>
    </row>
    <row r="83" spans="1:18" ht="12" customHeight="1" x14ac:dyDescent="0.2">
      <c r="C83" s="48"/>
      <c r="D83" s="48"/>
      <c r="E83" s="48"/>
      <c r="F83" s="48"/>
      <c r="G83" s="280" t="s">
        <v>564</v>
      </c>
      <c r="H83" s="280"/>
      <c r="I83" s="280"/>
      <c r="J83" s="280"/>
      <c r="K83" s="280"/>
      <c r="L83" s="278">
        <v>566338.5</v>
      </c>
      <c r="M83" s="279"/>
      <c r="N83" s="279"/>
      <c r="Q83" s="48"/>
      <c r="R83" s="48"/>
    </row>
    <row r="84" spans="1:18" ht="12" customHeight="1" x14ac:dyDescent="0.2">
      <c r="C84" s="48"/>
      <c r="D84" s="48"/>
      <c r="E84" s="48"/>
      <c r="F84" s="48"/>
      <c r="G84" s="267" t="s">
        <v>565</v>
      </c>
      <c r="H84" s="268"/>
      <c r="I84" s="268"/>
      <c r="J84" s="268"/>
      <c r="K84" s="269"/>
      <c r="L84" s="308">
        <v>15231</v>
      </c>
      <c r="M84" s="309"/>
      <c r="N84" s="310"/>
      <c r="Q84" s="48"/>
      <c r="R84" s="48"/>
    </row>
    <row r="85" spans="1:18" ht="12" customHeight="1" x14ac:dyDescent="0.2">
      <c r="C85" s="48"/>
      <c r="D85" s="48"/>
      <c r="E85" s="48"/>
      <c r="F85" s="48"/>
      <c r="G85" s="271" t="s">
        <v>186</v>
      </c>
      <c r="H85" s="272"/>
      <c r="I85" s="272"/>
      <c r="J85" s="272"/>
      <c r="K85" s="273"/>
      <c r="L85" s="312">
        <f>SUM(L83:N84)</f>
        <v>581569.5</v>
      </c>
      <c r="M85" s="313"/>
      <c r="N85" s="314"/>
      <c r="Q85" s="48"/>
      <c r="R85" s="48"/>
    </row>
    <row r="86" spans="1:18" ht="12" customHeight="1" x14ac:dyDescent="0.2">
      <c r="C86" s="48"/>
      <c r="D86" s="48"/>
      <c r="E86" s="48"/>
      <c r="F86" s="48"/>
      <c r="G86" s="48"/>
      <c r="H86" s="48"/>
      <c r="I86" s="48"/>
      <c r="J86" s="48"/>
      <c r="K86" s="48"/>
      <c r="L86" s="48"/>
      <c r="M86" s="48"/>
      <c r="N86" s="48"/>
      <c r="O86" s="48"/>
      <c r="P86" s="48"/>
      <c r="Q86" s="48"/>
      <c r="R86" s="48"/>
    </row>
    <row r="87" spans="1:18" ht="12" customHeight="1" x14ac:dyDescent="0.2">
      <c r="A87" s="54"/>
      <c r="B87" s="54"/>
      <c r="C87" s="49" t="s">
        <v>193</v>
      </c>
      <c r="D87" s="49"/>
      <c r="E87" s="47"/>
      <c r="F87" s="47"/>
      <c r="G87" s="47"/>
      <c r="H87" s="47"/>
      <c r="I87" s="47"/>
      <c r="J87" s="47"/>
      <c r="K87" s="47"/>
      <c r="L87" s="47"/>
      <c r="M87" s="47"/>
      <c r="N87" s="47"/>
      <c r="O87" s="47"/>
      <c r="P87" s="47"/>
      <c r="Q87" s="47"/>
      <c r="R87" s="47"/>
    </row>
    <row r="88" spans="1:18" ht="12" customHeight="1" x14ac:dyDescent="0.2">
      <c r="A88" s="54"/>
      <c r="B88" s="54"/>
      <c r="C88" s="49"/>
      <c r="D88" s="49"/>
      <c r="E88" s="47"/>
      <c r="F88" s="47"/>
      <c r="G88" s="47"/>
      <c r="H88" s="47"/>
      <c r="I88" s="47"/>
      <c r="J88" s="47"/>
      <c r="K88" s="47"/>
      <c r="L88" s="47"/>
      <c r="M88" s="47"/>
      <c r="N88" s="47"/>
      <c r="O88" s="47"/>
      <c r="P88" s="47"/>
      <c r="Q88" s="47"/>
      <c r="R88" s="47"/>
    </row>
    <row r="89" spans="1:18" ht="23.25" customHeight="1" x14ac:dyDescent="0.2">
      <c r="A89" s="54"/>
      <c r="B89" s="54"/>
      <c r="C89" s="334" t="s">
        <v>350</v>
      </c>
      <c r="D89" s="334"/>
      <c r="E89" s="334"/>
      <c r="F89" s="334"/>
      <c r="G89" s="334"/>
      <c r="H89" s="334"/>
      <c r="I89" s="334"/>
      <c r="J89" s="334"/>
      <c r="K89" s="334"/>
      <c r="L89" s="334"/>
      <c r="M89" s="334"/>
      <c r="N89" s="334"/>
      <c r="O89" s="334"/>
      <c r="P89" s="334"/>
      <c r="Q89" s="334"/>
      <c r="R89" s="334"/>
    </row>
    <row r="90" spans="1:18" ht="12.75" customHeight="1" x14ac:dyDescent="0.2">
      <c r="A90" s="54"/>
      <c r="B90" s="54"/>
      <c r="C90" s="47"/>
      <c r="D90" s="47"/>
      <c r="E90" s="47"/>
      <c r="F90" s="47"/>
      <c r="G90" s="47"/>
      <c r="H90" s="47"/>
      <c r="I90" s="47"/>
      <c r="J90" s="47"/>
      <c r="K90" s="47"/>
      <c r="L90" s="47"/>
      <c r="M90" s="47"/>
      <c r="N90" s="47"/>
      <c r="O90" s="47"/>
      <c r="P90" s="47"/>
      <c r="Q90" s="47"/>
      <c r="R90" s="47"/>
    </row>
    <row r="91" spans="1:18" ht="12" customHeight="1" x14ac:dyDescent="0.2">
      <c r="C91" s="48"/>
      <c r="D91" s="48"/>
      <c r="E91" s="48"/>
      <c r="F91" s="48"/>
      <c r="G91" s="306" t="s">
        <v>233</v>
      </c>
      <c r="H91" s="306"/>
      <c r="I91" s="306"/>
      <c r="J91" s="306"/>
      <c r="K91" s="306"/>
      <c r="L91" s="297" t="s">
        <v>189</v>
      </c>
      <c r="M91" s="297"/>
      <c r="N91" s="297"/>
      <c r="Q91" s="48"/>
      <c r="R91" s="48"/>
    </row>
    <row r="92" spans="1:18" ht="12" customHeight="1" x14ac:dyDescent="0.2">
      <c r="C92" s="48"/>
      <c r="D92" s="48"/>
      <c r="E92" s="48"/>
      <c r="F92" s="48"/>
      <c r="G92" s="280" t="s">
        <v>566</v>
      </c>
      <c r="H92" s="280"/>
      <c r="I92" s="280"/>
      <c r="J92" s="280"/>
      <c r="K92" s="280"/>
      <c r="L92" s="278">
        <v>163485760.16999999</v>
      </c>
      <c r="M92" s="279"/>
      <c r="N92" s="279"/>
      <c r="Q92" s="48"/>
      <c r="R92" s="48"/>
    </row>
    <row r="93" spans="1:18" ht="12" customHeight="1" x14ac:dyDescent="0.2">
      <c r="C93" s="48"/>
      <c r="D93" s="48"/>
      <c r="E93" s="48"/>
      <c r="F93" s="48"/>
      <c r="G93" s="280" t="s">
        <v>567</v>
      </c>
      <c r="H93" s="280"/>
      <c r="I93" s="280"/>
      <c r="J93" s="280"/>
      <c r="K93" s="280"/>
      <c r="L93" s="278">
        <v>3166.49</v>
      </c>
      <c r="M93" s="279"/>
      <c r="N93" s="279"/>
      <c r="Q93" s="48"/>
      <c r="R93" s="48"/>
    </row>
    <row r="94" spans="1:18" ht="12" customHeight="1" x14ac:dyDescent="0.2">
      <c r="C94" s="48"/>
      <c r="D94" s="48"/>
      <c r="E94" s="48"/>
      <c r="F94" s="48"/>
      <c r="G94" s="280" t="s">
        <v>568</v>
      </c>
      <c r="H94" s="280"/>
      <c r="I94" s="280"/>
      <c r="J94" s="280"/>
      <c r="K94" s="280"/>
      <c r="L94" s="278">
        <v>4591845.4000000004</v>
      </c>
      <c r="M94" s="279"/>
      <c r="N94" s="279"/>
      <c r="Q94" s="48"/>
      <c r="R94" s="48"/>
    </row>
    <row r="95" spans="1:18" ht="12" customHeight="1" x14ac:dyDescent="0.2">
      <c r="C95" s="48"/>
      <c r="D95" s="48"/>
      <c r="E95" s="48"/>
      <c r="F95" s="48"/>
      <c r="G95" s="280" t="s">
        <v>569</v>
      </c>
      <c r="H95" s="280"/>
      <c r="I95" s="280"/>
      <c r="J95" s="280"/>
      <c r="K95" s="280"/>
      <c r="L95" s="278">
        <v>29958.66</v>
      </c>
      <c r="M95" s="279"/>
      <c r="N95" s="279"/>
      <c r="Q95" s="48"/>
      <c r="R95" s="48"/>
    </row>
    <row r="96" spans="1:18" ht="12" customHeight="1" x14ac:dyDescent="0.2">
      <c r="C96" s="48"/>
      <c r="D96" s="48"/>
      <c r="E96" s="48"/>
      <c r="F96" s="48"/>
      <c r="G96" s="271" t="s">
        <v>186</v>
      </c>
      <c r="H96" s="272"/>
      <c r="I96" s="272"/>
      <c r="J96" s="272"/>
      <c r="K96" s="273"/>
      <c r="L96" s="312">
        <f>SUM(L92:N95)</f>
        <v>168110730.72</v>
      </c>
      <c r="M96" s="313"/>
      <c r="N96" s="314"/>
      <c r="Q96" s="48"/>
      <c r="R96" s="48"/>
    </row>
    <row r="97" spans="1:20" ht="12" customHeight="1" x14ac:dyDescent="0.2">
      <c r="C97" s="48"/>
      <c r="D97" s="48"/>
      <c r="E97" s="48"/>
      <c r="F97" s="48"/>
      <c r="G97" s="48"/>
      <c r="H97" s="48"/>
      <c r="I97" s="48"/>
      <c r="J97" s="48"/>
      <c r="K97" s="48"/>
      <c r="L97" s="48"/>
      <c r="M97" s="48"/>
      <c r="N97" s="48"/>
      <c r="O97" s="48"/>
      <c r="P97" s="48"/>
      <c r="Q97" s="48"/>
      <c r="R97" s="48"/>
    </row>
    <row r="98" spans="1:20" ht="12" customHeight="1" x14ac:dyDescent="0.2">
      <c r="A98" s="54"/>
      <c r="B98" s="54"/>
      <c r="C98" s="49" t="s">
        <v>194</v>
      </c>
      <c r="D98" s="49"/>
      <c r="E98" s="47"/>
      <c r="F98" s="47"/>
      <c r="G98" s="47"/>
      <c r="H98" s="47"/>
      <c r="I98" s="47"/>
      <c r="J98" s="47"/>
      <c r="K98" s="47"/>
      <c r="L98" s="47"/>
      <c r="M98" s="47"/>
      <c r="N98" s="47"/>
      <c r="O98" s="47"/>
      <c r="P98" s="47"/>
      <c r="Q98" s="47"/>
      <c r="R98" s="47"/>
    </row>
    <row r="99" spans="1:20" ht="12" customHeight="1" x14ac:dyDescent="0.2">
      <c r="A99" s="54"/>
      <c r="B99" s="54"/>
      <c r="C99" s="49"/>
      <c r="D99" s="49"/>
      <c r="E99" s="47"/>
      <c r="F99" s="47"/>
      <c r="G99" s="47"/>
      <c r="H99" s="47"/>
      <c r="I99" s="47"/>
      <c r="J99" s="47"/>
      <c r="K99" s="47"/>
      <c r="L99" s="47"/>
      <c r="M99" s="47"/>
      <c r="N99" s="47"/>
      <c r="O99" s="47"/>
      <c r="P99" s="47"/>
      <c r="Q99" s="47"/>
      <c r="R99" s="47"/>
    </row>
    <row r="100" spans="1:20" x14ac:dyDescent="0.2">
      <c r="A100" s="54"/>
      <c r="B100" s="54"/>
      <c r="C100" s="311" t="s">
        <v>195</v>
      </c>
      <c r="D100" s="311"/>
      <c r="E100" s="311"/>
      <c r="F100" s="311"/>
      <c r="G100" s="311"/>
      <c r="H100" s="311"/>
      <c r="I100" s="311"/>
      <c r="J100" s="311"/>
      <c r="K100" s="311"/>
      <c r="L100" s="311"/>
      <c r="M100" s="311"/>
      <c r="N100" s="311"/>
      <c r="O100" s="311"/>
      <c r="P100" s="311"/>
      <c r="Q100" s="311"/>
      <c r="R100" s="311"/>
    </row>
    <row r="101" spans="1:20" x14ac:dyDescent="0.2">
      <c r="A101" s="54"/>
      <c r="B101" s="54"/>
      <c r="C101" s="311"/>
      <c r="D101" s="311"/>
      <c r="E101" s="311"/>
      <c r="F101" s="311"/>
      <c r="G101" s="311"/>
      <c r="H101" s="311"/>
      <c r="I101" s="311"/>
      <c r="J101" s="311"/>
      <c r="K101" s="311"/>
      <c r="L101" s="311"/>
      <c r="M101" s="311"/>
      <c r="N101" s="311"/>
      <c r="O101" s="311"/>
      <c r="P101" s="311"/>
      <c r="Q101" s="311"/>
      <c r="R101" s="311"/>
    </row>
    <row r="102" spans="1:20" ht="12.75" customHeight="1" x14ac:dyDescent="0.2">
      <c r="A102" s="54"/>
      <c r="B102" s="54"/>
      <c r="C102" s="47"/>
      <c r="D102" s="47"/>
      <c r="E102" s="47"/>
      <c r="F102" s="47"/>
      <c r="G102" s="47"/>
      <c r="H102" s="47"/>
      <c r="I102" s="47"/>
      <c r="J102" s="47"/>
      <c r="K102" s="47"/>
      <c r="L102" s="47"/>
      <c r="M102" s="47"/>
      <c r="N102" s="47"/>
      <c r="O102" s="47"/>
      <c r="P102" s="47"/>
      <c r="Q102" s="47"/>
      <c r="R102" s="47"/>
    </row>
    <row r="103" spans="1:20" ht="12" customHeight="1" x14ac:dyDescent="0.2">
      <c r="C103" s="48"/>
      <c r="D103" s="48"/>
      <c r="E103" s="48"/>
      <c r="F103" s="48"/>
      <c r="G103" s="306" t="s">
        <v>233</v>
      </c>
      <c r="H103" s="306"/>
      <c r="I103" s="306"/>
      <c r="J103" s="306"/>
      <c r="K103" s="306"/>
      <c r="L103" s="297" t="s">
        <v>189</v>
      </c>
      <c r="M103" s="297"/>
      <c r="N103" s="297"/>
      <c r="Q103" s="48"/>
      <c r="R103" s="48"/>
    </row>
    <row r="104" spans="1:20" ht="12" customHeight="1" x14ac:dyDescent="0.2">
      <c r="C104" s="48"/>
      <c r="D104" s="48"/>
      <c r="E104" s="48"/>
      <c r="F104" s="48"/>
      <c r="G104" s="280" t="s">
        <v>570</v>
      </c>
      <c r="H104" s="280"/>
      <c r="I104" s="280"/>
      <c r="J104" s="280"/>
      <c r="K104" s="280"/>
      <c r="L104" s="278">
        <v>9157.98</v>
      </c>
      <c r="M104" s="279"/>
      <c r="N104" s="279"/>
      <c r="Q104" s="48"/>
      <c r="R104" s="48"/>
    </row>
    <row r="105" spans="1:20" ht="12" customHeight="1" x14ac:dyDescent="0.2">
      <c r="C105" s="48"/>
      <c r="D105" s="48"/>
      <c r="E105" s="48"/>
      <c r="F105" s="48"/>
      <c r="G105" s="280" t="s">
        <v>571</v>
      </c>
      <c r="H105" s="280"/>
      <c r="I105" s="280"/>
      <c r="J105" s="280"/>
      <c r="K105" s="280"/>
      <c r="L105" s="278">
        <v>0</v>
      </c>
      <c r="M105" s="279"/>
      <c r="N105" s="279"/>
      <c r="Q105" s="48"/>
      <c r="R105" s="48"/>
    </row>
    <row r="106" spans="1:20" ht="12" customHeight="1" x14ac:dyDescent="0.2">
      <c r="C106" s="48"/>
      <c r="D106" s="48"/>
      <c r="E106" s="48"/>
      <c r="F106" s="48"/>
      <c r="G106" s="271" t="s">
        <v>186</v>
      </c>
      <c r="H106" s="272"/>
      <c r="I106" s="272"/>
      <c r="J106" s="272"/>
      <c r="K106" s="273"/>
      <c r="L106" s="312">
        <f>SUM(L104:N105)</f>
        <v>9157.98</v>
      </c>
      <c r="M106" s="313"/>
      <c r="N106" s="314"/>
      <c r="Q106" s="48"/>
      <c r="R106" s="48"/>
    </row>
    <row r="107" spans="1:20" ht="12" customHeight="1" x14ac:dyDescent="0.2">
      <c r="C107" s="48"/>
      <c r="D107" s="48"/>
      <c r="E107" s="48"/>
      <c r="F107" s="48"/>
      <c r="G107" s="48"/>
      <c r="H107" s="48"/>
      <c r="I107" s="48"/>
      <c r="J107" s="48"/>
      <c r="K107" s="48"/>
      <c r="L107" s="48"/>
      <c r="M107" s="48"/>
      <c r="N107" s="48"/>
      <c r="O107" s="48"/>
      <c r="P107" s="48"/>
      <c r="Q107" s="48"/>
      <c r="R107" s="48"/>
    </row>
    <row r="108" spans="1:20" x14ac:dyDescent="0.2">
      <c r="A108" s="54"/>
      <c r="B108" s="54"/>
      <c r="C108" s="55"/>
      <c r="D108" s="184"/>
      <c r="E108" s="55"/>
      <c r="F108" s="55"/>
      <c r="G108" s="55"/>
      <c r="H108" s="55"/>
      <c r="I108" s="55"/>
      <c r="J108" s="55"/>
      <c r="K108" s="55"/>
      <c r="L108" s="55"/>
      <c r="M108" s="55"/>
      <c r="N108" s="55"/>
      <c r="O108" s="55"/>
      <c r="P108" s="55"/>
      <c r="Q108" s="55"/>
      <c r="R108" s="55"/>
    </row>
    <row r="109" spans="1:20" s="52" customFormat="1" ht="12" customHeight="1" x14ac:dyDescent="0.2">
      <c r="A109" s="50"/>
      <c r="B109" s="51" t="s">
        <v>78</v>
      </c>
      <c r="C109" s="307" t="s">
        <v>60</v>
      </c>
      <c r="D109" s="307"/>
      <c r="E109" s="307"/>
      <c r="F109" s="307"/>
      <c r="G109" s="307"/>
      <c r="H109" s="307"/>
      <c r="I109" s="307"/>
      <c r="J109" s="307"/>
      <c r="K109" s="307"/>
      <c r="L109" s="307"/>
      <c r="M109" s="307"/>
      <c r="N109" s="307"/>
      <c r="O109" s="307"/>
      <c r="P109" s="307"/>
      <c r="Q109" s="307"/>
      <c r="R109" s="307"/>
      <c r="T109" s="210"/>
    </row>
    <row r="110" spans="1:20" s="52" customFormat="1" ht="12" customHeight="1" x14ac:dyDescent="0.2">
      <c r="B110" s="39"/>
      <c r="C110" s="307"/>
      <c r="D110" s="307"/>
      <c r="E110" s="307"/>
      <c r="F110" s="307"/>
      <c r="G110" s="307"/>
      <c r="H110" s="307"/>
      <c r="I110" s="307"/>
      <c r="J110" s="307"/>
      <c r="K110" s="307"/>
      <c r="L110" s="307"/>
      <c r="M110" s="307"/>
      <c r="N110" s="307"/>
      <c r="O110" s="307"/>
      <c r="P110" s="307"/>
      <c r="Q110" s="307"/>
      <c r="R110" s="307"/>
      <c r="T110" s="210"/>
    </row>
    <row r="111" spans="1:20" s="52" customFormat="1" ht="12" customHeight="1" x14ac:dyDescent="0.2">
      <c r="B111" s="39"/>
      <c r="C111" s="307"/>
      <c r="D111" s="307"/>
      <c r="E111" s="307"/>
      <c r="F111" s="307"/>
      <c r="G111" s="307"/>
      <c r="H111" s="307"/>
      <c r="I111" s="307"/>
      <c r="J111" s="307"/>
      <c r="K111" s="307"/>
      <c r="L111" s="307"/>
      <c r="M111" s="307"/>
      <c r="N111" s="307"/>
      <c r="O111" s="307"/>
      <c r="P111" s="307"/>
      <c r="Q111" s="307"/>
      <c r="R111" s="307"/>
      <c r="T111" s="210"/>
    </row>
    <row r="112" spans="1:20" s="52" customFormat="1" ht="12" customHeight="1" x14ac:dyDescent="0.2">
      <c r="A112" s="50"/>
      <c r="B112" s="53"/>
      <c r="C112" s="307"/>
      <c r="D112" s="307"/>
      <c r="E112" s="307"/>
      <c r="F112" s="307"/>
      <c r="G112" s="307"/>
      <c r="H112" s="307"/>
      <c r="I112" s="307"/>
      <c r="J112" s="307"/>
      <c r="K112" s="307"/>
      <c r="L112" s="307"/>
      <c r="M112" s="307"/>
      <c r="N112" s="307"/>
      <c r="O112" s="307"/>
      <c r="P112" s="307"/>
      <c r="Q112" s="307"/>
      <c r="R112" s="307"/>
      <c r="T112" s="210"/>
    </row>
    <row r="113" spans="1:20" s="52" customFormat="1" ht="12" customHeight="1" x14ac:dyDescent="0.2">
      <c r="A113" s="50"/>
      <c r="B113" s="50"/>
      <c r="C113" s="50"/>
      <c r="D113" s="50"/>
      <c r="E113" s="50"/>
      <c r="F113" s="50"/>
      <c r="G113" s="50"/>
      <c r="H113" s="50"/>
      <c r="I113" s="50"/>
      <c r="J113" s="50"/>
      <c r="K113" s="50"/>
      <c r="L113" s="50"/>
      <c r="M113" s="50"/>
      <c r="N113" s="50"/>
      <c r="O113" s="50"/>
      <c r="P113" s="50"/>
      <c r="Q113" s="50"/>
      <c r="R113" s="50"/>
      <c r="T113" s="210"/>
    </row>
    <row r="114" spans="1:20" ht="12" customHeight="1" x14ac:dyDescent="0.2">
      <c r="A114" s="54"/>
      <c r="B114" s="45" t="s">
        <v>182</v>
      </c>
      <c r="C114" s="44" t="s">
        <v>18</v>
      </c>
      <c r="D114" s="44"/>
      <c r="E114" s="54"/>
      <c r="F114" s="54"/>
      <c r="G114" s="54"/>
      <c r="H114" s="54"/>
      <c r="I114" s="54"/>
      <c r="J114" s="54"/>
      <c r="K114" s="54"/>
      <c r="L114" s="54"/>
      <c r="M114" s="54"/>
      <c r="N114" s="54"/>
      <c r="O114" s="54"/>
      <c r="P114" s="54"/>
      <c r="Q114" s="54"/>
      <c r="R114" s="54"/>
    </row>
    <row r="115" spans="1:20" ht="12" customHeight="1" x14ac:dyDescent="0.2">
      <c r="A115" s="54"/>
      <c r="B115" s="45"/>
      <c r="C115" s="44"/>
      <c r="D115" s="44"/>
      <c r="E115" s="54"/>
      <c r="F115" s="54"/>
      <c r="G115" s="54"/>
      <c r="H115" s="54"/>
      <c r="I115" s="54"/>
      <c r="J115" s="54"/>
      <c r="K115" s="54"/>
      <c r="L115" s="54"/>
      <c r="M115" s="54"/>
      <c r="N115" s="54"/>
      <c r="O115" s="54"/>
      <c r="P115" s="54"/>
      <c r="Q115" s="54"/>
      <c r="R115" s="54"/>
    </row>
    <row r="116" spans="1:20" ht="12" customHeight="1" x14ac:dyDescent="0.2">
      <c r="A116" s="54"/>
      <c r="B116" s="54"/>
      <c r="C116" s="326" t="s">
        <v>351</v>
      </c>
      <c r="D116" s="326"/>
      <c r="E116" s="326"/>
      <c r="F116" s="326"/>
      <c r="G116" s="326"/>
      <c r="H116" s="326"/>
      <c r="I116" s="326"/>
      <c r="J116" s="326"/>
      <c r="K116" s="326"/>
      <c r="L116" s="326"/>
      <c r="M116" s="326"/>
      <c r="N116" s="326"/>
      <c r="O116" s="326"/>
      <c r="P116" s="326"/>
      <c r="Q116" s="326"/>
      <c r="R116" s="326"/>
    </row>
    <row r="117" spans="1:20" ht="12" customHeight="1" x14ac:dyDescent="0.2">
      <c r="A117" s="54"/>
      <c r="B117" s="54"/>
      <c r="C117" s="302" t="s">
        <v>184</v>
      </c>
      <c r="D117" s="303"/>
      <c r="E117" s="303"/>
      <c r="F117" s="303"/>
      <c r="G117" s="303"/>
      <c r="H117" s="303"/>
      <c r="I117" s="303"/>
      <c r="J117" s="303"/>
      <c r="K117" s="284">
        <v>2023</v>
      </c>
      <c r="L117" s="285"/>
      <c r="M117" s="286"/>
      <c r="N117" s="284">
        <v>2022</v>
      </c>
      <c r="O117" s="285"/>
      <c r="P117" s="285"/>
      <c r="Q117" s="286"/>
    </row>
    <row r="118" spans="1:20" ht="12" customHeight="1" x14ac:dyDescent="0.2">
      <c r="A118" s="54"/>
      <c r="B118" s="54"/>
      <c r="C118" s="264" t="s">
        <v>572</v>
      </c>
      <c r="D118" s="265"/>
      <c r="E118" s="265"/>
      <c r="F118" s="265"/>
      <c r="G118" s="265"/>
      <c r="H118" s="265"/>
      <c r="I118" s="265"/>
      <c r="J118" s="265"/>
      <c r="K118" s="308">
        <v>9157.98</v>
      </c>
      <c r="L118" s="309"/>
      <c r="M118" s="310"/>
      <c r="N118" s="308">
        <v>11821.15</v>
      </c>
      <c r="O118" s="309"/>
      <c r="P118" s="309"/>
      <c r="Q118" s="310"/>
    </row>
    <row r="119" spans="1:20" ht="12" customHeight="1" x14ac:dyDescent="0.2">
      <c r="A119" s="54"/>
      <c r="B119" s="54"/>
      <c r="C119" s="264" t="s">
        <v>573</v>
      </c>
      <c r="D119" s="265"/>
      <c r="E119" s="265"/>
      <c r="F119" s="265"/>
      <c r="G119" s="265"/>
      <c r="H119" s="265"/>
      <c r="I119" s="265"/>
      <c r="J119" s="265"/>
      <c r="K119" s="308">
        <v>307125.51</v>
      </c>
      <c r="L119" s="309"/>
      <c r="M119" s="310"/>
      <c r="N119" s="308">
        <v>307125.51</v>
      </c>
      <c r="O119" s="309"/>
      <c r="P119" s="309"/>
      <c r="Q119" s="310"/>
    </row>
    <row r="120" spans="1:20" ht="12" customHeight="1" x14ac:dyDescent="0.2">
      <c r="A120" s="54"/>
      <c r="B120" s="54"/>
      <c r="C120" s="271" t="s">
        <v>186</v>
      </c>
      <c r="D120" s="272"/>
      <c r="E120" s="272"/>
      <c r="F120" s="272"/>
      <c r="G120" s="272"/>
      <c r="H120" s="272"/>
      <c r="I120" s="272"/>
      <c r="J120" s="272"/>
      <c r="K120" s="312">
        <f>SUM(K118:M119)</f>
        <v>316283.49</v>
      </c>
      <c r="L120" s="313"/>
      <c r="M120" s="314"/>
      <c r="N120" s="312">
        <f>SUM(N118:Q119)</f>
        <v>318946.66000000003</v>
      </c>
      <c r="O120" s="313"/>
      <c r="P120" s="313"/>
      <c r="Q120" s="314"/>
    </row>
    <row r="121" spans="1:20" ht="12" customHeight="1" x14ac:dyDescent="0.2">
      <c r="A121" s="54"/>
      <c r="B121" s="54"/>
      <c r="C121" s="54"/>
      <c r="D121" s="54"/>
      <c r="E121" s="54"/>
      <c r="F121" s="54"/>
      <c r="G121" s="54"/>
      <c r="H121" s="54"/>
      <c r="I121" s="54"/>
      <c r="J121" s="54"/>
      <c r="K121" s="54"/>
      <c r="L121" s="54"/>
      <c r="M121" s="54"/>
      <c r="N121" s="54"/>
      <c r="O121" s="54"/>
      <c r="P121" s="54"/>
      <c r="Q121" s="54"/>
      <c r="R121" s="54"/>
    </row>
    <row r="122" spans="1:20" ht="12" customHeight="1" x14ac:dyDescent="0.2">
      <c r="A122" s="54"/>
      <c r="B122" s="45"/>
      <c r="C122" s="44"/>
      <c r="D122" s="44"/>
      <c r="E122" s="54"/>
      <c r="F122" s="54"/>
      <c r="G122" s="54"/>
      <c r="H122" s="54"/>
      <c r="I122" s="54"/>
      <c r="J122" s="54"/>
      <c r="K122" s="54"/>
      <c r="L122" s="54"/>
      <c r="M122" s="54"/>
      <c r="N122" s="54"/>
      <c r="O122" s="54"/>
      <c r="P122" s="54"/>
      <c r="Q122" s="54"/>
      <c r="R122" s="54"/>
    </row>
    <row r="123" spans="1:20" s="52" customFormat="1" ht="12" customHeight="1" x14ac:dyDescent="0.2">
      <c r="A123" s="56"/>
      <c r="B123" s="57" t="s">
        <v>86</v>
      </c>
      <c r="C123" s="307" t="s">
        <v>61</v>
      </c>
      <c r="D123" s="307"/>
      <c r="E123" s="307"/>
      <c r="F123" s="307"/>
      <c r="G123" s="307"/>
      <c r="H123" s="307"/>
      <c r="I123" s="307"/>
      <c r="J123" s="307"/>
      <c r="K123" s="307"/>
      <c r="L123" s="307"/>
      <c r="M123" s="307"/>
      <c r="N123" s="307"/>
      <c r="O123" s="307"/>
      <c r="P123" s="307"/>
      <c r="Q123" s="307"/>
      <c r="R123" s="307"/>
      <c r="T123" s="210"/>
    </row>
    <row r="124" spans="1:20" s="52" customFormat="1" ht="12" customHeight="1" x14ac:dyDescent="0.2">
      <c r="A124" s="56"/>
      <c r="B124" s="58"/>
      <c r="C124" s="307"/>
      <c r="D124" s="307"/>
      <c r="E124" s="307"/>
      <c r="F124" s="307"/>
      <c r="G124" s="307"/>
      <c r="H124" s="307"/>
      <c r="I124" s="307"/>
      <c r="J124" s="307"/>
      <c r="K124" s="307"/>
      <c r="L124" s="307"/>
      <c r="M124" s="307"/>
      <c r="N124" s="307"/>
      <c r="O124" s="307"/>
      <c r="P124" s="307"/>
      <c r="Q124" s="307"/>
      <c r="R124" s="307"/>
      <c r="T124" s="210"/>
    </row>
    <row r="125" spans="1:20" s="52" customFormat="1" ht="12" customHeight="1" x14ac:dyDescent="0.2">
      <c r="A125" s="56"/>
      <c r="B125" s="58"/>
      <c r="C125" s="307" t="s">
        <v>62</v>
      </c>
      <c r="D125" s="307"/>
      <c r="E125" s="307"/>
      <c r="F125" s="307"/>
      <c r="G125" s="307"/>
      <c r="H125" s="307"/>
      <c r="I125" s="307"/>
      <c r="J125" s="307"/>
      <c r="K125" s="307"/>
      <c r="L125" s="307"/>
      <c r="M125" s="307"/>
      <c r="N125" s="307"/>
      <c r="O125" s="307"/>
      <c r="P125" s="307"/>
      <c r="Q125" s="307"/>
      <c r="R125" s="307"/>
      <c r="T125" s="210"/>
    </row>
    <row r="126" spans="1:20" s="52" customFormat="1" ht="12" customHeight="1" x14ac:dyDescent="0.2">
      <c r="A126" s="59"/>
      <c r="B126" s="60"/>
      <c r="C126" s="307"/>
      <c r="D126" s="307"/>
      <c r="E126" s="307"/>
      <c r="F126" s="307"/>
      <c r="G126" s="307"/>
      <c r="H126" s="307"/>
      <c r="I126" s="307"/>
      <c r="J126" s="307"/>
      <c r="K126" s="307"/>
      <c r="L126" s="307"/>
      <c r="M126" s="307"/>
      <c r="N126" s="307"/>
      <c r="O126" s="307"/>
      <c r="P126" s="307"/>
      <c r="Q126" s="307"/>
      <c r="R126" s="307"/>
      <c r="T126" s="210"/>
    </row>
    <row r="127" spans="1:20" s="52" customFormat="1" ht="12" customHeight="1" x14ac:dyDescent="0.2">
      <c r="A127" s="59"/>
      <c r="B127" s="59"/>
      <c r="C127" s="50"/>
      <c r="D127" s="50"/>
      <c r="E127" s="50"/>
      <c r="F127" s="50"/>
      <c r="G127" s="50"/>
      <c r="H127" s="50"/>
      <c r="I127" s="50"/>
      <c r="J127" s="50"/>
      <c r="K127" s="50"/>
      <c r="L127" s="50"/>
      <c r="M127" s="50"/>
      <c r="N127" s="50"/>
      <c r="O127" s="50"/>
      <c r="P127" s="50"/>
      <c r="Q127" s="50"/>
      <c r="R127" s="50"/>
      <c r="T127" s="210"/>
    </row>
    <row r="128" spans="1:20" ht="12" customHeight="1" x14ac:dyDescent="0.2">
      <c r="C128" s="48"/>
      <c r="D128" s="48"/>
      <c r="E128" s="48"/>
      <c r="F128" s="48"/>
      <c r="G128" s="306" t="s">
        <v>233</v>
      </c>
      <c r="H128" s="306"/>
      <c r="I128" s="306"/>
      <c r="J128" s="306"/>
      <c r="K128" s="306"/>
      <c r="L128" s="297" t="s">
        <v>189</v>
      </c>
      <c r="M128" s="297"/>
      <c r="N128" s="297"/>
      <c r="Q128" s="48"/>
      <c r="R128" s="48"/>
    </row>
    <row r="129" spans="1:30" ht="12" customHeight="1" x14ac:dyDescent="0.2">
      <c r="C129" s="48"/>
      <c r="D129" s="48"/>
      <c r="E129" s="48"/>
      <c r="F129" s="48"/>
      <c r="G129" s="280" t="s">
        <v>574</v>
      </c>
      <c r="H129" s="280"/>
      <c r="I129" s="280"/>
      <c r="J129" s="280"/>
      <c r="K129" s="280"/>
      <c r="L129" s="308">
        <v>9157.98</v>
      </c>
      <c r="M129" s="309"/>
      <c r="N129" s="310"/>
      <c r="Q129" s="48"/>
      <c r="R129" s="48"/>
    </row>
    <row r="130" spans="1:30" ht="12" customHeight="1" x14ac:dyDescent="0.2">
      <c r="C130" s="48"/>
      <c r="D130" s="48"/>
      <c r="E130" s="48"/>
      <c r="F130" s="48"/>
      <c r="G130" s="271" t="s">
        <v>186</v>
      </c>
      <c r="H130" s="272"/>
      <c r="I130" s="272"/>
      <c r="J130" s="272"/>
      <c r="K130" s="273"/>
      <c r="L130" s="312">
        <f>SUM(L129:N129)</f>
        <v>9157.98</v>
      </c>
      <c r="M130" s="313"/>
      <c r="N130" s="314"/>
      <c r="Q130" s="48"/>
      <c r="R130" s="48"/>
    </row>
    <row r="131" spans="1:30" ht="12" customHeight="1" x14ac:dyDescent="0.2">
      <c r="C131" s="48"/>
      <c r="D131" s="48"/>
      <c r="E131" s="48"/>
      <c r="F131" s="48"/>
      <c r="G131" s="48"/>
      <c r="H131" s="48"/>
      <c r="I131" s="48"/>
      <c r="J131" s="48"/>
      <c r="K131" s="48"/>
      <c r="L131" s="48"/>
      <c r="M131" s="48"/>
      <c r="N131" s="48"/>
      <c r="O131" s="48"/>
      <c r="P131" s="48"/>
      <c r="Q131" s="48"/>
      <c r="R131" s="48"/>
    </row>
    <row r="132" spans="1:30" s="52" customFormat="1" ht="12" customHeight="1" x14ac:dyDescent="0.2">
      <c r="B132" s="46" t="s">
        <v>85</v>
      </c>
      <c r="C132" s="315" t="s">
        <v>63</v>
      </c>
      <c r="D132" s="315"/>
      <c r="E132" s="315"/>
      <c r="F132" s="315"/>
      <c r="G132" s="315"/>
      <c r="H132" s="315"/>
      <c r="I132" s="315"/>
      <c r="J132" s="315"/>
      <c r="K132" s="315"/>
      <c r="L132" s="315"/>
      <c r="M132" s="315"/>
      <c r="N132" s="315"/>
      <c r="O132" s="315"/>
      <c r="P132" s="315"/>
      <c r="Q132" s="315"/>
      <c r="R132" s="315"/>
      <c r="T132" s="210"/>
    </row>
    <row r="133" spans="1:30" s="52" customFormat="1" ht="12" customHeight="1" x14ac:dyDescent="0.2">
      <c r="A133" s="61"/>
      <c r="B133" s="39"/>
      <c r="C133" s="315"/>
      <c r="D133" s="315"/>
      <c r="E133" s="315"/>
      <c r="F133" s="315"/>
      <c r="G133" s="315"/>
      <c r="H133" s="315"/>
      <c r="I133" s="315"/>
      <c r="J133" s="315"/>
      <c r="K133" s="315"/>
      <c r="L133" s="315"/>
      <c r="M133" s="315"/>
      <c r="N133" s="315"/>
      <c r="O133" s="315"/>
      <c r="P133" s="315"/>
      <c r="Q133" s="315"/>
      <c r="R133" s="315"/>
      <c r="T133" s="210"/>
    </row>
    <row r="134" spans="1:30" s="52" customFormat="1" ht="12" customHeight="1" x14ac:dyDescent="0.2">
      <c r="A134" s="59"/>
      <c r="B134" s="59"/>
      <c r="C134" s="50"/>
      <c r="D134" s="50"/>
      <c r="E134" s="50"/>
      <c r="F134" s="50"/>
      <c r="G134" s="50"/>
      <c r="H134" s="50"/>
      <c r="I134" s="50"/>
      <c r="J134" s="50"/>
      <c r="K134" s="50"/>
      <c r="L134" s="50"/>
      <c r="M134" s="50"/>
      <c r="N134" s="50"/>
      <c r="O134" s="50"/>
      <c r="P134" s="50"/>
      <c r="Q134" s="50"/>
      <c r="R134" s="50"/>
      <c r="T134" s="210"/>
    </row>
    <row r="135" spans="1:30" ht="12" customHeight="1" x14ac:dyDescent="0.2">
      <c r="C135" s="48"/>
      <c r="D135" s="48"/>
      <c r="E135" s="48"/>
      <c r="F135" s="48"/>
      <c r="G135" s="306" t="s">
        <v>233</v>
      </c>
      <c r="H135" s="306"/>
      <c r="I135" s="306"/>
      <c r="J135" s="306"/>
      <c r="K135" s="306"/>
      <c r="L135" s="297" t="s">
        <v>189</v>
      </c>
      <c r="M135" s="297"/>
      <c r="N135" s="297"/>
      <c r="Q135" s="48"/>
      <c r="R135" s="48"/>
    </row>
    <row r="136" spans="1:30" ht="12" customHeight="1" x14ac:dyDescent="0.2">
      <c r="C136" s="48"/>
      <c r="D136" s="48"/>
      <c r="E136" s="48"/>
      <c r="F136" s="48"/>
      <c r="G136" s="280"/>
      <c r="H136" s="280"/>
      <c r="I136" s="280"/>
      <c r="J136" s="280"/>
      <c r="K136" s="280"/>
      <c r="L136" s="308">
        <v>0</v>
      </c>
      <c r="M136" s="309"/>
      <c r="N136" s="310"/>
      <c r="Q136" s="48"/>
      <c r="R136" s="48"/>
    </row>
    <row r="137" spans="1:30" ht="12" customHeight="1" x14ac:dyDescent="0.2">
      <c r="C137" s="48"/>
      <c r="D137" s="48"/>
      <c r="E137" s="48"/>
      <c r="F137" s="48"/>
      <c r="G137" s="271" t="s">
        <v>186</v>
      </c>
      <c r="H137" s="272"/>
      <c r="I137" s="272"/>
      <c r="J137" s="272"/>
      <c r="K137" s="273"/>
      <c r="L137" s="312">
        <f>SUM(L136:N136)</f>
        <v>0</v>
      </c>
      <c r="M137" s="313"/>
      <c r="N137" s="314"/>
      <c r="Q137" s="48"/>
      <c r="R137" s="48"/>
    </row>
    <row r="138" spans="1:30" ht="12" customHeight="1" x14ac:dyDescent="0.2">
      <c r="A138" s="44"/>
      <c r="C138" s="48"/>
      <c r="D138" s="48"/>
      <c r="E138" s="48"/>
      <c r="F138" s="48"/>
      <c r="G138" s="48"/>
      <c r="H138" s="48"/>
      <c r="I138" s="48"/>
      <c r="J138" s="48"/>
      <c r="K138" s="48"/>
      <c r="L138" s="48"/>
      <c r="M138" s="48"/>
      <c r="N138" s="48"/>
      <c r="O138" s="48"/>
      <c r="P138" s="48"/>
      <c r="Q138" s="48"/>
      <c r="R138" s="48"/>
    </row>
    <row r="139" spans="1:30" ht="12" customHeight="1" x14ac:dyDescent="0.2">
      <c r="A139" s="62"/>
      <c r="B139" s="45" t="s">
        <v>182</v>
      </c>
      <c r="C139" s="44" t="s">
        <v>19</v>
      </c>
      <c r="D139" s="44"/>
      <c r="E139" s="62"/>
      <c r="F139" s="62"/>
      <c r="G139" s="62"/>
      <c r="H139" s="62"/>
      <c r="I139" s="62"/>
      <c r="J139" s="62"/>
      <c r="K139" s="62"/>
      <c r="L139" s="62"/>
      <c r="M139" s="62"/>
      <c r="N139" s="62"/>
      <c r="O139" s="62"/>
      <c r="P139" s="62"/>
      <c r="Q139" s="62"/>
      <c r="R139" s="62"/>
    </row>
    <row r="140" spans="1:30" ht="12" customHeight="1" x14ac:dyDescent="0.2">
      <c r="A140" s="62"/>
      <c r="B140" s="45"/>
      <c r="C140" s="44"/>
      <c r="D140" s="44"/>
      <c r="E140" s="62"/>
      <c r="F140" s="62"/>
      <c r="G140" s="62"/>
      <c r="H140" s="62"/>
      <c r="I140" s="62"/>
      <c r="J140" s="62"/>
      <c r="K140" s="62"/>
      <c r="L140" s="62"/>
      <c r="M140" s="62"/>
      <c r="N140" s="62"/>
      <c r="O140" s="62"/>
      <c r="P140" s="62"/>
      <c r="Q140" s="62"/>
      <c r="R140" s="62"/>
    </row>
    <row r="141" spans="1:30" s="52" customFormat="1" ht="12" customHeight="1" x14ac:dyDescent="0.2">
      <c r="A141" s="56"/>
      <c r="B141" s="57" t="s">
        <v>84</v>
      </c>
      <c r="C141" s="307" t="s">
        <v>64</v>
      </c>
      <c r="D141" s="307"/>
      <c r="E141" s="307"/>
      <c r="F141" s="307"/>
      <c r="G141" s="307"/>
      <c r="H141" s="307"/>
      <c r="I141" s="307"/>
      <c r="J141" s="307"/>
      <c r="K141" s="307"/>
      <c r="L141" s="307"/>
      <c r="M141" s="307"/>
      <c r="N141" s="307"/>
      <c r="O141" s="307"/>
      <c r="P141" s="307"/>
      <c r="Q141" s="307"/>
      <c r="R141" s="307"/>
      <c r="T141" s="210"/>
    </row>
    <row r="142" spans="1:30" s="52" customFormat="1" ht="12" customHeight="1" x14ac:dyDescent="0.2">
      <c r="A142" s="63"/>
      <c r="B142" s="39"/>
      <c r="C142" s="307"/>
      <c r="D142" s="307"/>
      <c r="E142" s="307"/>
      <c r="F142" s="307"/>
      <c r="G142" s="307"/>
      <c r="H142" s="307"/>
      <c r="I142" s="307"/>
      <c r="J142" s="307"/>
      <c r="K142" s="307"/>
      <c r="L142" s="307"/>
      <c r="M142" s="307"/>
      <c r="N142" s="307"/>
      <c r="O142" s="307"/>
      <c r="P142" s="307"/>
      <c r="Q142" s="307"/>
      <c r="R142" s="307"/>
      <c r="S142" s="35"/>
      <c r="T142" s="209"/>
      <c r="U142" s="35"/>
      <c r="V142" s="35"/>
      <c r="W142" s="35"/>
      <c r="X142" s="35"/>
      <c r="Y142" s="35"/>
      <c r="Z142" s="35"/>
      <c r="AA142" s="35"/>
      <c r="AB142" s="35"/>
      <c r="AC142" s="35"/>
      <c r="AD142" s="35"/>
    </row>
    <row r="143" spans="1:30" s="52" customFormat="1" ht="12" customHeight="1" x14ac:dyDescent="0.2">
      <c r="A143" s="63"/>
      <c r="C143" s="50"/>
      <c r="D143" s="50"/>
      <c r="E143" s="50"/>
      <c r="F143" s="50"/>
      <c r="G143" s="50"/>
      <c r="H143" s="50"/>
      <c r="I143" s="50"/>
      <c r="J143" s="50"/>
      <c r="K143" s="50"/>
      <c r="L143" s="50"/>
      <c r="M143" s="50"/>
      <c r="N143" s="50"/>
      <c r="O143" s="50"/>
      <c r="P143" s="50"/>
      <c r="Q143" s="50"/>
      <c r="R143" s="50"/>
      <c r="S143" s="35"/>
      <c r="T143" s="209"/>
      <c r="U143" s="35"/>
      <c r="V143" s="35"/>
      <c r="W143" s="35"/>
      <c r="X143" s="35"/>
      <c r="Y143" s="35"/>
      <c r="Z143" s="35"/>
      <c r="AA143" s="35"/>
      <c r="AB143" s="35"/>
      <c r="AC143" s="35"/>
      <c r="AD143" s="35"/>
    </row>
    <row r="144" spans="1:30" ht="12" customHeight="1" x14ac:dyDescent="0.2">
      <c r="A144" s="54"/>
      <c r="B144" s="54"/>
      <c r="C144" s="326" t="s">
        <v>351</v>
      </c>
      <c r="D144" s="326"/>
      <c r="E144" s="326"/>
      <c r="F144" s="326"/>
      <c r="G144" s="326"/>
      <c r="H144" s="326"/>
      <c r="I144" s="326"/>
      <c r="J144" s="326"/>
      <c r="K144" s="326"/>
      <c r="L144" s="326"/>
      <c r="M144" s="326"/>
      <c r="N144" s="326"/>
      <c r="O144" s="326"/>
      <c r="P144" s="326"/>
      <c r="Q144" s="326"/>
      <c r="R144" s="326"/>
    </row>
    <row r="145" spans="1:30" ht="12" customHeight="1" x14ac:dyDescent="0.2">
      <c r="A145" s="54"/>
      <c r="B145" s="54"/>
      <c r="C145" s="302" t="s">
        <v>184</v>
      </c>
      <c r="D145" s="303"/>
      <c r="E145" s="303"/>
      <c r="F145" s="303"/>
      <c r="G145" s="303"/>
      <c r="H145" s="303"/>
      <c r="I145" s="303"/>
      <c r="J145" s="303"/>
      <c r="K145" s="284">
        <v>2023</v>
      </c>
      <c r="L145" s="285"/>
      <c r="M145" s="286"/>
      <c r="N145" s="284">
        <v>2022</v>
      </c>
      <c r="O145" s="285"/>
      <c r="P145" s="285"/>
      <c r="Q145" s="286"/>
    </row>
    <row r="146" spans="1:30" ht="12" customHeight="1" x14ac:dyDescent="0.2">
      <c r="A146" s="54"/>
      <c r="B146" s="54"/>
      <c r="C146" s="264" t="s">
        <v>575</v>
      </c>
      <c r="D146" s="265"/>
      <c r="E146" s="265"/>
      <c r="F146" s="265"/>
      <c r="G146" s="265"/>
      <c r="H146" s="265"/>
      <c r="I146" s="265"/>
      <c r="J146" s="265"/>
      <c r="K146" s="308">
        <v>3403543326.7800002</v>
      </c>
      <c r="L146" s="309"/>
      <c r="M146" s="310"/>
      <c r="N146" s="308">
        <v>3004977920.29</v>
      </c>
      <c r="O146" s="309"/>
      <c r="P146" s="309"/>
      <c r="Q146" s="310"/>
    </row>
    <row r="147" spans="1:30" ht="12" customHeight="1" x14ac:dyDescent="0.2">
      <c r="A147" s="54"/>
      <c r="B147" s="54"/>
      <c r="C147" s="271" t="s">
        <v>186</v>
      </c>
      <c r="D147" s="272"/>
      <c r="E147" s="272"/>
      <c r="F147" s="272"/>
      <c r="G147" s="272"/>
      <c r="H147" s="272"/>
      <c r="I147" s="272"/>
      <c r="J147" s="272"/>
      <c r="K147" s="312">
        <f>SUM(K146:M146)</f>
        <v>3403543326.7800002</v>
      </c>
      <c r="L147" s="313"/>
      <c r="M147" s="314"/>
      <c r="N147" s="312">
        <f>SUM(N146:Q146)</f>
        <v>3004977920.29</v>
      </c>
      <c r="O147" s="313"/>
      <c r="P147" s="313"/>
      <c r="Q147" s="314"/>
    </row>
    <row r="148" spans="1:30" ht="12" customHeight="1" x14ac:dyDescent="0.2">
      <c r="A148" s="54"/>
      <c r="B148" s="54"/>
      <c r="C148" s="54"/>
      <c r="D148" s="54"/>
      <c r="E148" s="54"/>
      <c r="F148" s="54"/>
      <c r="G148" s="54"/>
      <c r="H148" s="54"/>
      <c r="I148" s="54"/>
      <c r="J148" s="54"/>
      <c r="K148" s="54"/>
      <c r="L148" s="54"/>
      <c r="M148" s="54"/>
      <c r="N148" s="54"/>
      <c r="O148" s="54"/>
      <c r="P148" s="54"/>
      <c r="Q148" s="54"/>
      <c r="R148" s="54"/>
    </row>
    <row r="149" spans="1:30" s="52" customFormat="1" ht="12" customHeight="1" x14ac:dyDescent="0.2">
      <c r="A149" s="64"/>
      <c r="B149" s="65" t="s">
        <v>83</v>
      </c>
      <c r="C149" s="66" t="s">
        <v>47</v>
      </c>
      <c r="D149" s="66"/>
      <c r="E149" s="67"/>
      <c r="F149" s="67"/>
      <c r="G149" s="67"/>
      <c r="H149" s="67"/>
      <c r="I149" s="67"/>
      <c r="J149" s="67"/>
      <c r="K149" s="67"/>
      <c r="L149" s="67"/>
      <c r="M149" s="67"/>
      <c r="N149" s="67"/>
      <c r="O149" s="67"/>
      <c r="P149" s="67"/>
      <c r="Q149" s="67"/>
      <c r="R149" s="67"/>
      <c r="S149" s="35"/>
      <c r="T149" s="209"/>
      <c r="U149" s="35"/>
      <c r="V149" s="35"/>
      <c r="W149" s="35"/>
      <c r="X149" s="35"/>
      <c r="Y149" s="35"/>
      <c r="Z149" s="35"/>
      <c r="AA149" s="35"/>
      <c r="AB149" s="35"/>
      <c r="AC149" s="35"/>
      <c r="AD149" s="35"/>
    </row>
    <row r="150" spans="1:30" ht="12.75" customHeight="1" x14ac:dyDescent="0.2">
      <c r="A150" s="54"/>
      <c r="B150" s="54"/>
      <c r="C150" s="47"/>
      <c r="D150" s="47"/>
      <c r="E150" s="47"/>
      <c r="F150" s="47"/>
      <c r="G150" s="47"/>
      <c r="H150" s="47"/>
      <c r="I150" s="47"/>
      <c r="J150" s="47"/>
      <c r="K150" s="47"/>
      <c r="L150" s="47"/>
      <c r="M150" s="47"/>
      <c r="N150" s="47"/>
      <c r="O150" s="47"/>
      <c r="P150" s="47"/>
      <c r="Q150" s="47"/>
      <c r="R150" s="47"/>
    </row>
    <row r="151" spans="1:30" ht="12" customHeight="1" x14ac:dyDescent="0.2">
      <c r="C151" s="48"/>
      <c r="D151" s="48"/>
      <c r="E151" s="48"/>
      <c r="F151" s="48"/>
      <c r="G151" s="306" t="s">
        <v>233</v>
      </c>
      <c r="H151" s="306"/>
      <c r="I151" s="306"/>
      <c r="J151" s="306"/>
      <c r="K151" s="306"/>
      <c r="L151" s="297" t="s">
        <v>189</v>
      </c>
      <c r="M151" s="297"/>
      <c r="N151" s="297"/>
      <c r="Q151" s="48"/>
      <c r="R151" s="48"/>
    </row>
    <row r="152" spans="1:30" ht="12" customHeight="1" x14ac:dyDescent="0.2">
      <c r="C152" s="48"/>
      <c r="D152" s="48"/>
      <c r="E152" s="48"/>
      <c r="F152" s="48"/>
      <c r="G152" s="280" t="s">
        <v>576</v>
      </c>
      <c r="H152" s="280"/>
      <c r="I152" s="280"/>
      <c r="J152" s="280"/>
      <c r="K152" s="280"/>
      <c r="L152" s="278">
        <v>1553401277.8299999</v>
      </c>
      <c r="M152" s="279"/>
      <c r="N152" s="279"/>
      <c r="Q152" s="48"/>
      <c r="R152" s="48"/>
    </row>
    <row r="153" spans="1:30" ht="12" customHeight="1" x14ac:dyDescent="0.2">
      <c r="C153" s="48"/>
      <c r="D153" s="48"/>
      <c r="E153" s="48"/>
      <c r="F153" s="48"/>
      <c r="G153" s="280" t="s">
        <v>577</v>
      </c>
      <c r="H153" s="280"/>
      <c r="I153" s="280"/>
      <c r="J153" s="280"/>
      <c r="K153" s="280"/>
      <c r="L153" s="278">
        <v>1850142048.95</v>
      </c>
      <c r="M153" s="279"/>
      <c r="N153" s="279"/>
      <c r="Q153" s="48"/>
      <c r="R153" s="48"/>
    </row>
    <row r="154" spans="1:30" ht="12" customHeight="1" x14ac:dyDescent="0.2">
      <c r="C154" s="48"/>
      <c r="D154" s="48"/>
      <c r="E154" s="48"/>
      <c r="F154" s="48"/>
      <c r="G154" s="271" t="s">
        <v>186</v>
      </c>
      <c r="H154" s="272"/>
      <c r="I154" s="272"/>
      <c r="J154" s="272"/>
      <c r="K154" s="273"/>
      <c r="L154" s="312">
        <f>SUM(L152:N153)</f>
        <v>3403543326.7799997</v>
      </c>
      <c r="M154" s="313"/>
      <c r="N154" s="314"/>
      <c r="Q154" s="48"/>
      <c r="R154" s="48"/>
    </row>
    <row r="155" spans="1:30" ht="12" customHeight="1" x14ac:dyDescent="0.2">
      <c r="C155" s="48"/>
      <c r="D155" s="48"/>
      <c r="E155" s="48"/>
      <c r="F155" s="48"/>
      <c r="G155" s="48"/>
      <c r="H155" s="48"/>
      <c r="I155" s="48"/>
      <c r="J155" s="48"/>
      <c r="K155" s="48"/>
      <c r="L155" s="48"/>
      <c r="M155" s="48"/>
      <c r="N155" s="48"/>
      <c r="O155" s="48"/>
      <c r="P155" s="48"/>
      <c r="Q155" s="48"/>
      <c r="R155" s="48"/>
    </row>
    <row r="156" spans="1:30" ht="12" customHeight="1" x14ac:dyDescent="0.2">
      <c r="A156" s="48"/>
      <c r="B156" s="68"/>
      <c r="C156" s="69"/>
      <c r="D156" s="69"/>
      <c r="E156" s="48"/>
      <c r="F156" s="48"/>
      <c r="G156" s="48"/>
      <c r="H156" s="48"/>
      <c r="I156" s="48"/>
      <c r="J156" s="48"/>
      <c r="K156" s="48"/>
      <c r="L156" s="48"/>
      <c r="M156" s="48"/>
      <c r="N156" s="48"/>
      <c r="O156" s="48"/>
      <c r="P156" s="48"/>
      <c r="Q156" s="48"/>
      <c r="R156" s="48"/>
    </row>
    <row r="157" spans="1:30" ht="12" customHeight="1" x14ac:dyDescent="0.2">
      <c r="A157" s="48"/>
      <c r="B157" s="45" t="s">
        <v>182</v>
      </c>
      <c r="C157" s="44" t="s">
        <v>20</v>
      </c>
      <c r="D157" s="44"/>
      <c r="E157" s="48"/>
      <c r="F157" s="48"/>
      <c r="G157" s="48"/>
      <c r="H157" s="48"/>
      <c r="I157" s="48"/>
      <c r="J157" s="48"/>
      <c r="K157" s="48"/>
      <c r="L157" s="48"/>
      <c r="M157" s="48"/>
      <c r="N157" s="48"/>
      <c r="O157" s="48"/>
      <c r="P157" s="48"/>
      <c r="Q157" s="48"/>
      <c r="R157" s="48"/>
    </row>
    <row r="158" spans="1:30" ht="12" customHeight="1" x14ac:dyDescent="0.2">
      <c r="A158" s="48"/>
      <c r="B158" s="45"/>
      <c r="C158" s="44"/>
      <c r="D158" s="44"/>
      <c r="E158" s="48"/>
      <c r="F158" s="48"/>
      <c r="G158" s="48"/>
      <c r="H158" s="48"/>
      <c r="I158" s="48"/>
      <c r="J158" s="48"/>
      <c r="K158" s="48"/>
      <c r="L158" s="48"/>
      <c r="M158" s="48"/>
      <c r="N158" s="48"/>
      <c r="O158" s="48"/>
      <c r="P158" s="48"/>
      <c r="Q158" s="48"/>
      <c r="R158" s="48"/>
    </row>
    <row r="159" spans="1:30" s="52" customFormat="1" x14ac:dyDescent="0.2">
      <c r="B159" s="46" t="s">
        <v>82</v>
      </c>
      <c r="C159" s="315" t="s">
        <v>65</v>
      </c>
      <c r="D159" s="315"/>
      <c r="E159" s="315"/>
      <c r="F159" s="315"/>
      <c r="G159" s="315"/>
      <c r="H159" s="315"/>
      <c r="I159" s="315"/>
      <c r="J159" s="315"/>
      <c r="K159" s="315"/>
      <c r="L159" s="315"/>
      <c r="M159" s="315"/>
      <c r="N159" s="315"/>
      <c r="O159" s="315"/>
      <c r="P159" s="315"/>
      <c r="Q159" s="315"/>
      <c r="R159" s="315"/>
      <c r="S159" s="35"/>
      <c r="T159" s="209"/>
      <c r="U159" s="35"/>
      <c r="V159" s="35"/>
      <c r="W159" s="35"/>
      <c r="X159" s="35"/>
      <c r="Y159" s="35"/>
      <c r="Z159" s="35"/>
      <c r="AA159" s="35"/>
      <c r="AB159" s="35"/>
      <c r="AC159" s="35"/>
      <c r="AD159" s="35"/>
    </row>
    <row r="160" spans="1:30" s="52" customFormat="1" x14ac:dyDescent="0.2">
      <c r="B160" s="46"/>
      <c r="C160" s="315"/>
      <c r="D160" s="315"/>
      <c r="E160" s="315"/>
      <c r="F160" s="315"/>
      <c r="G160" s="315"/>
      <c r="H160" s="315"/>
      <c r="I160" s="315"/>
      <c r="J160" s="315"/>
      <c r="K160" s="315"/>
      <c r="L160" s="315"/>
      <c r="M160" s="315"/>
      <c r="N160" s="315"/>
      <c r="O160" s="315"/>
      <c r="P160" s="315"/>
      <c r="Q160" s="315"/>
      <c r="R160" s="315"/>
      <c r="S160" s="35"/>
      <c r="T160" s="209"/>
      <c r="U160" s="35"/>
      <c r="V160" s="35"/>
      <c r="W160" s="35"/>
      <c r="X160" s="35"/>
      <c r="Y160" s="35"/>
      <c r="Z160" s="35"/>
      <c r="AA160" s="35"/>
      <c r="AB160" s="35"/>
      <c r="AC160" s="35"/>
      <c r="AD160" s="35"/>
    </row>
    <row r="161" spans="1:30" s="52" customFormat="1" x14ac:dyDescent="0.2">
      <c r="A161" s="50"/>
      <c r="B161" s="53"/>
      <c r="C161" s="315"/>
      <c r="D161" s="315"/>
      <c r="E161" s="315"/>
      <c r="F161" s="315"/>
      <c r="G161" s="315"/>
      <c r="H161" s="315"/>
      <c r="I161" s="315"/>
      <c r="J161" s="315"/>
      <c r="K161" s="315"/>
      <c r="L161" s="315"/>
      <c r="M161" s="315"/>
      <c r="N161" s="315"/>
      <c r="O161" s="315"/>
      <c r="P161" s="315"/>
      <c r="Q161" s="315"/>
      <c r="R161" s="315"/>
      <c r="S161" s="35"/>
      <c r="T161" s="209"/>
      <c r="U161" s="35"/>
      <c r="V161" s="35"/>
      <c r="W161" s="35"/>
      <c r="X161" s="35"/>
      <c r="Y161" s="35"/>
      <c r="Z161" s="35"/>
      <c r="AA161" s="35"/>
      <c r="AB161" s="35"/>
      <c r="AC161" s="35"/>
      <c r="AD161" s="35"/>
    </row>
    <row r="162" spans="1:30" s="52" customFormat="1" ht="12" customHeight="1" x14ac:dyDescent="0.2">
      <c r="A162" s="50"/>
      <c r="B162" s="50"/>
      <c r="C162" s="64"/>
      <c r="D162" s="64"/>
      <c r="E162" s="64"/>
      <c r="F162" s="64"/>
      <c r="G162" s="64"/>
      <c r="H162" s="64"/>
      <c r="I162" s="64"/>
      <c r="J162" s="64"/>
      <c r="K162" s="64"/>
      <c r="L162" s="64"/>
      <c r="M162" s="64"/>
      <c r="N162" s="64"/>
      <c r="O162" s="64"/>
      <c r="P162" s="64"/>
      <c r="Q162" s="64"/>
      <c r="R162" s="64"/>
      <c r="S162" s="35"/>
      <c r="T162" s="209"/>
      <c r="U162" s="35"/>
      <c r="V162" s="35"/>
      <c r="W162" s="35"/>
      <c r="X162" s="35"/>
      <c r="Y162" s="35"/>
      <c r="Z162" s="35"/>
      <c r="AA162" s="35"/>
      <c r="AB162" s="35"/>
      <c r="AC162" s="35"/>
      <c r="AD162" s="35"/>
    </row>
    <row r="163" spans="1:30" s="52" customFormat="1" ht="12" customHeight="1" x14ac:dyDescent="0.2">
      <c r="A163" s="63"/>
      <c r="B163" s="46" t="s">
        <v>81</v>
      </c>
      <c r="C163" s="315" t="s">
        <v>66</v>
      </c>
      <c r="D163" s="315"/>
      <c r="E163" s="315"/>
      <c r="F163" s="315"/>
      <c r="G163" s="315"/>
      <c r="H163" s="315"/>
      <c r="I163" s="315"/>
      <c r="J163" s="315"/>
      <c r="K163" s="315"/>
      <c r="L163" s="315"/>
      <c r="M163" s="315"/>
      <c r="N163" s="315"/>
      <c r="O163" s="315"/>
      <c r="P163" s="315"/>
      <c r="Q163" s="315"/>
      <c r="R163" s="315"/>
      <c r="S163" s="35"/>
      <c r="T163" s="209"/>
      <c r="U163" s="35"/>
      <c r="V163" s="35"/>
      <c r="W163" s="35"/>
      <c r="X163" s="35"/>
      <c r="Y163" s="35"/>
      <c r="Z163" s="35"/>
      <c r="AA163" s="35"/>
      <c r="AB163" s="35"/>
      <c r="AC163" s="35"/>
      <c r="AD163" s="35"/>
    </row>
    <row r="164" spans="1:30" s="52" customFormat="1" ht="12" customHeight="1" x14ac:dyDescent="0.2">
      <c r="B164" s="39"/>
      <c r="C164" s="315"/>
      <c r="D164" s="315"/>
      <c r="E164" s="315"/>
      <c r="F164" s="315"/>
      <c r="G164" s="315"/>
      <c r="H164" s="315"/>
      <c r="I164" s="315"/>
      <c r="J164" s="315"/>
      <c r="K164" s="315"/>
      <c r="L164" s="315"/>
      <c r="M164" s="315"/>
      <c r="N164" s="315"/>
      <c r="O164" s="315"/>
      <c r="P164" s="315"/>
      <c r="Q164" s="315"/>
      <c r="R164" s="315"/>
      <c r="S164" s="35"/>
      <c r="T164" s="209"/>
      <c r="U164" s="35"/>
      <c r="V164" s="35"/>
      <c r="W164" s="35"/>
      <c r="X164" s="35"/>
      <c r="Y164" s="35"/>
      <c r="Z164" s="35"/>
      <c r="AA164" s="35"/>
      <c r="AB164" s="35"/>
      <c r="AC164" s="35"/>
      <c r="AD164" s="35"/>
    </row>
    <row r="165" spans="1:30" s="52" customFormat="1" ht="12" customHeight="1" x14ac:dyDescent="0.2">
      <c r="B165" s="35"/>
      <c r="C165" s="35"/>
      <c r="D165" s="35"/>
      <c r="E165" s="35"/>
      <c r="F165" s="35"/>
      <c r="G165" s="35"/>
      <c r="H165" s="35"/>
      <c r="I165" s="35"/>
      <c r="J165" s="35"/>
      <c r="K165" s="35"/>
      <c r="L165" s="35"/>
      <c r="M165" s="35"/>
      <c r="N165" s="35"/>
      <c r="O165" s="35"/>
      <c r="P165" s="35"/>
      <c r="Q165" s="35"/>
      <c r="R165" s="35"/>
      <c r="S165" s="35"/>
      <c r="T165" s="209"/>
      <c r="U165" s="35"/>
      <c r="V165" s="35"/>
      <c r="W165" s="35"/>
      <c r="X165" s="35"/>
      <c r="Y165" s="35"/>
      <c r="Z165" s="35"/>
      <c r="AA165" s="35"/>
      <c r="AB165" s="35"/>
      <c r="AC165" s="35"/>
      <c r="AD165" s="35"/>
    </row>
    <row r="166" spans="1:30" ht="12" customHeight="1" x14ac:dyDescent="0.2">
      <c r="C166" s="70" t="s">
        <v>196</v>
      </c>
      <c r="D166" s="70"/>
      <c r="E166" s="48"/>
      <c r="F166" s="48"/>
      <c r="G166" s="48"/>
      <c r="H166" s="48"/>
      <c r="I166" s="48"/>
      <c r="J166" s="48"/>
      <c r="K166" s="48"/>
      <c r="L166" s="48"/>
      <c r="M166" s="48"/>
      <c r="N166" s="48"/>
      <c r="O166" s="48"/>
      <c r="P166" s="48"/>
      <c r="Q166" s="48"/>
      <c r="R166" s="48"/>
    </row>
    <row r="167" spans="1:30" ht="12" customHeight="1" x14ac:dyDescent="0.2">
      <c r="C167" s="70"/>
      <c r="D167" s="70"/>
      <c r="E167" s="48"/>
      <c r="F167" s="48"/>
      <c r="G167" s="48"/>
      <c r="H167" s="48"/>
      <c r="I167" s="48"/>
      <c r="J167" s="48"/>
      <c r="K167" s="48"/>
      <c r="L167" s="48"/>
      <c r="M167" s="48"/>
      <c r="N167" s="48"/>
      <c r="O167" s="48"/>
      <c r="P167" s="48"/>
      <c r="Q167" s="48"/>
      <c r="R167" s="48"/>
    </row>
    <row r="168" spans="1:30" ht="12" customHeight="1" x14ac:dyDescent="0.2">
      <c r="C168" s="47" t="s">
        <v>197</v>
      </c>
      <c r="D168" s="47"/>
      <c r="E168" s="48"/>
      <c r="F168" s="48"/>
      <c r="G168" s="48"/>
      <c r="H168" s="48"/>
      <c r="I168" s="48"/>
      <c r="J168" s="48"/>
      <c r="K168" s="48"/>
      <c r="L168" s="48"/>
      <c r="M168" s="48"/>
      <c r="N168" s="48"/>
      <c r="O168" s="48"/>
      <c r="P168" s="48"/>
      <c r="Q168" s="48"/>
      <c r="R168" s="48"/>
    </row>
    <row r="169" spans="1:30" ht="12" customHeight="1" x14ac:dyDescent="0.2">
      <c r="C169" s="48"/>
      <c r="D169" s="48"/>
      <c r="E169" s="48"/>
      <c r="F169" s="48"/>
      <c r="G169" s="48"/>
      <c r="H169" s="48"/>
      <c r="I169" s="48"/>
      <c r="J169" s="48"/>
      <c r="K169" s="48"/>
      <c r="L169" s="48"/>
      <c r="M169" s="48"/>
      <c r="N169" s="48"/>
      <c r="O169" s="48"/>
      <c r="P169" s="48"/>
      <c r="Q169" s="48"/>
      <c r="R169" s="48"/>
    </row>
    <row r="170" spans="1:30" ht="12" customHeight="1" x14ac:dyDescent="0.2">
      <c r="C170" s="287" t="s">
        <v>184</v>
      </c>
      <c r="D170" s="288"/>
      <c r="E170" s="288"/>
      <c r="F170" s="288"/>
      <c r="G170" s="288"/>
      <c r="H170" s="288"/>
      <c r="I170" s="288"/>
      <c r="J170" s="288"/>
      <c r="K170" s="289"/>
      <c r="L170" s="297">
        <v>2023</v>
      </c>
      <c r="M170" s="297"/>
      <c r="N170" s="297"/>
      <c r="O170" s="297">
        <v>2022</v>
      </c>
      <c r="P170" s="297"/>
      <c r="Q170" s="297"/>
      <c r="R170" s="297"/>
    </row>
    <row r="171" spans="1:30" ht="12" customHeight="1" x14ac:dyDescent="0.2">
      <c r="C171" s="280" t="s">
        <v>578</v>
      </c>
      <c r="D171" s="280"/>
      <c r="E171" s="280"/>
      <c r="F171" s="280"/>
      <c r="G171" s="280"/>
      <c r="H171" s="280"/>
      <c r="I171" s="280"/>
      <c r="J171" s="280"/>
      <c r="K171" s="280"/>
      <c r="L171" s="278">
        <v>58283710.579999998</v>
      </c>
      <c r="M171" s="279"/>
      <c r="N171" s="279"/>
      <c r="O171" s="278">
        <v>58435868.390000001</v>
      </c>
      <c r="P171" s="279"/>
      <c r="Q171" s="279"/>
      <c r="R171" s="279"/>
    </row>
    <row r="172" spans="1:30" ht="12" customHeight="1" x14ac:dyDescent="0.2">
      <c r="C172" s="280" t="s">
        <v>579</v>
      </c>
      <c r="D172" s="280"/>
      <c r="E172" s="280"/>
      <c r="F172" s="280"/>
      <c r="G172" s="280"/>
      <c r="H172" s="280"/>
      <c r="I172" s="280"/>
      <c r="J172" s="280"/>
      <c r="K172" s="280"/>
      <c r="L172" s="278">
        <v>0</v>
      </c>
      <c r="M172" s="279"/>
      <c r="N172" s="279"/>
      <c r="O172" s="278">
        <v>0</v>
      </c>
      <c r="P172" s="279"/>
      <c r="Q172" s="279"/>
      <c r="R172" s="279"/>
    </row>
    <row r="173" spans="1:30" ht="12" customHeight="1" x14ac:dyDescent="0.2">
      <c r="C173" s="271" t="s">
        <v>580</v>
      </c>
      <c r="D173" s="272"/>
      <c r="E173" s="272"/>
      <c r="F173" s="272"/>
      <c r="G173" s="272"/>
      <c r="H173" s="272"/>
      <c r="I173" s="272"/>
      <c r="J173" s="272"/>
      <c r="K173" s="273"/>
      <c r="L173" s="312">
        <f>SUM(L171:N172)</f>
        <v>58283710.579999998</v>
      </c>
      <c r="M173" s="313"/>
      <c r="N173" s="314"/>
      <c r="O173" s="312">
        <f>SUM(O171:R172)</f>
        <v>58435868.390000001</v>
      </c>
      <c r="P173" s="313"/>
      <c r="Q173" s="313"/>
      <c r="R173" s="314"/>
    </row>
    <row r="174" spans="1:30" ht="12" customHeight="1" x14ac:dyDescent="0.2">
      <c r="C174" s="48"/>
      <c r="D174" s="48"/>
      <c r="E174" s="71"/>
      <c r="F174" s="71"/>
      <c r="G174" s="71"/>
      <c r="H174" s="71"/>
      <c r="I174" s="71"/>
      <c r="J174" s="71"/>
      <c r="K174" s="71"/>
      <c r="L174" s="71"/>
      <c r="M174" s="47"/>
      <c r="N174" s="47"/>
      <c r="O174" s="47"/>
      <c r="P174" s="47"/>
      <c r="Q174" s="47"/>
      <c r="R174" s="47"/>
    </row>
    <row r="175" spans="1:30" ht="12" customHeight="1" x14ac:dyDescent="0.2">
      <c r="C175" s="49" t="s">
        <v>198</v>
      </c>
      <c r="D175" s="49"/>
      <c r="E175" s="71"/>
      <c r="F175" s="71"/>
      <c r="G175" s="71"/>
      <c r="H175" s="71"/>
      <c r="I175" s="71"/>
      <c r="J175" s="71"/>
      <c r="K175" s="71"/>
      <c r="L175" s="71"/>
      <c r="M175" s="47"/>
      <c r="N175" s="47"/>
      <c r="O175" s="47"/>
      <c r="P175" s="47"/>
      <c r="Q175" s="47"/>
      <c r="R175" s="47"/>
    </row>
    <row r="176" spans="1:30" ht="12" customHeight="1" x14ac:dyDescent="0.2">
      <c r="C176" s="49"/>
      <c r="D176" s="49"/>
      <c r="E176" s="71"/>
      <c r="F176" s="71"/>
      <c r="G176" s="71"/>
      <c r="H176" s="71"/>
      <c r="I176" s="71"/>
      <c r="J176" s="71"/>
      <c r="K176" s="71"/>
      <c r="L176" s="71"/>
      <c r="M176" s="47"/>
      <c r="N176" s="47"/>
      <c r="O176" s="47"/>
      <c r="P176" s="47"/>
      <c r="Q176" s="47"/>
      <c r="R176" s="47"/>
    </row>
    <row r="177" spans="3:18" ht="12" customHeight="1" x14ac:dyDescent="0.2">
      <c r="C177" s="47" t="s">
        <v>199</v>
      </c>
      <c r="D177" s="47"/>
      <c r="E177" s="71"/>
      <c r="F177" s="71"/>
      <c r="G177" s="71"/>
      <c r="H177" s="71"/>
      <c r="I177" s="71"/>
      <c r="J177" s="71"/>
      <c r="K177" s="71"/>
      <c r="L177" s="71"/>
      <c r="M177" s="47"/>
      <c r="N177" s="47"/>
      <c r="O177" s="47"/>
      <c r="P177" s="47"/>
      <c r="Q177" s="47"/>
      <c r="R177" s="47"/>
    </row>
    <row r="178" spans="3:18" ht="12" customHeight="1" x14ac:dyDescent="0.2">
      <c r="C178" s="48"/>
      <c r="D178" s="48"/>
      <c r="E178" s="71"/>
      <c r="F178" s="71"/>
      <c r="G178" s="71"/>
      <c r="H178" s="71"/>
      <c r="I178" s="71"/>
      <c r="J178" s="71"/>
      <c r="K178" s="71"/>
      <c r="L178" s="71"/>
      <c r="M178" s="47"/>
      <c r="N178" s="47"/>
      <c r="O178" s="47"/>
      <c r="P178" s="47"/>
      <c r="Q178" s="47"/>
      <c r="R178" s="47"/>
    </row>
    <row r="179" spans="3:18" ht="12" customHeight="1" x14ac:dyDescent="0.2">
      <c r="E179" s="306" t="s">
        <v>184</v>
      </c>
      <c r="F179" s="306"/>
      <c r="G179" s="306"/>
      <c r="H179" s="306"/>
      <c r="I179" s="306"/>
      <c r="J179" s="306"/>
      <c r="K179" s="297">
        <v>2023</v>
      </c>
      <c r="L179" s="297"/>
      <c r="M179" s="297"/>
      <c r="N179" s="297">
        <v>2022</v>
      </c>
      <c r="O179" s="297"/>
      <c r="P179" s="297"/>
      <c r="Q179" s="297"/>
    </row>
    <row r="180" spans="3:18" ht="12" customHeight="1" x14ac:dyDescent="0.2">
      <c r="E180" s="280" t="s">
        <v>581</v>
      </c>
      <c r="F180" s="280"/>
      <c r="G180" s="280"/>
      <c r="H180" s="280"/>
      <c r="I180" s="280"/>
      <c r="J180" s="280"/>
      <c r="K180" s="278">
        <v>2569136.4500000002</v>
      </c>
      <c r="L180" s="279"/>
      <c r="M180" s="279"/>
      <c r="N180" s="278">
        <v>2000520</v>
      </c>
      <c r="O180" s="279"/>
      <c r="P180" s="279"/>
      <c r="Q180" s="279"/>
    </row>
    <row r="181" spans="3:18" ht="12" customHeight="1" x14ac:dyDescent="0.2">
      <c r="E181" s="280" t="s">
        <v>582</v>
      </c>
      <c r="F181" s="280"/>
      <c r="G181" s="280"/>
      <c r="H181" s="280"/>
      <c r="I181" s="280"/>
      <c r="J181" s="280"/>
      <c r="K181" s="278">
        <v>50097.33</v>
      </c>
      <c r="L181" s="279"/>
      <c r="M181" s="279"/>
      <c r="N181" s="278">
        <v>16961.93</v>
      </c>
      <c r="O181" s="279"/>
      <c r="P181" s="279"/>
      <c r="Q181" s="279"/>
    </row>
    <row r="182" spans="3:18" ht="12" customHeight="1" x14ac:dyDescent="0.2">
      <c r="E182" s="280" t="s">
        <v>583</v>
      </c>
      <c r="F182" s="280"/>
      <c r="G182" s="280"/>
      <c r="H182" s="280"/>
      <c r="I182" s="280"/>
      <c r="J182" s="280"/>
      <c r="K182" s="278">
        <v>190611</v>
      </c>
      <c r="L182" s="279"/>
      <c r="M182" s="279"/>
      <c r="N182" s="278">
        <v>190612</v>
      </c>
      <c r="O182" s="279"/>
      <c r="P182" s="279"/>
      <c r="Q182" s="279"/>
    </row>
    <row r="183" spans="3:18" ht="12" customHeight="1" x14ac:dyDescent="0.2">
      <c r="E183" s="280" t="s">
        <v>584</v>
      </c>
      <c r="F183" s="280"/>
      <c r="G183" s="280"/>
      <c r="H183" s="280"/>
      <c r="I183" s="280"/>
      <c r="J183" s="280"/>
      <c r="K183" s="278">
        <v>72425.59</v>
      </c>
      <c r="L183" s="279"/>
      <c r="M183" s="279"/>
      <c r="N183" s="278">
        <v>54111.62</v>
      </c>
      <c r="O183" s="279"/>
      <c r="P183" s="279"/>
      <c r="Q183" s="279"/>
    </row>
    <row r="184" spans="3:18" ht="12" customHeight="1" x14ac:dyDescent="0.2">
      <c r="E184" s="290" t="s">
        <v>585</v>
      </c>
      <c r="F184" s="290"/>
      <c r="G184" s="290"/>
      <c r="H184" s="290"/>
      <c r="I184" s="290"/>
      <c r="J184" s="290"/>
      <c r="K184" s="312">
        <f>SUM(K180:M183)</f>
        <v>2882270.37</v>
      </c>
      <c r="L184" s="313"/>
      <c r="M184" s="314"/>
      <c r="N184" s="312">
        <f>SUM(N180:Q183)</f>
        <v>2262205.5499999998</v>
      </c>
      <c r="O184" s="313"/>
      <c r="P184" s="313"/>
      <c r="Q184" s="314"/>
    </row>
    <row r="185" spans="3:18" ht="12" customHeight="1" x14ac:dyDescent="0.2">
      <c r="E185" s="280" t="s">
        <v>586</v>
      </c>
      <c r="F185" s="280"/>
      <c r="G185" s="280"/>
      <c r="H185" s="280"/>
      <c r="I185" s="280"/>
      <c r="J185" s="280"/>
      <c r="K185" s="278">
        <v>0</v>
      </c>
      <c r="L185" s="279"/>
      <c r="M185" s="279"/>
      <c r="N185" s="278">
        <v>0</v>
      </c>
      <c r="O185" s="279"/>
      <c r="P185" s="279"/>
      <c r="Q185" s="279"/>
    </row>
    <row r="186" spans="3:18" ht="12" customHeight="1" x14ac:dyDescent="0.2">
      <c r="E186" s="280" t="s">
        <v>587</v>
      </c>
      <c r="F186" s="280"/>
      <c r="G186" s="280"/>
      <c r="H186" s="280"/>
      <c r="I186" s="280"/>
      <c r="J186" s="280"/>
      <c r="K186" s="278">
        <v>13415.4</v>
      </c>
      <c r="L186" s="279"/>
      <c r="M186" s="279"/>
      <c r="N186" s="278">
        <v>16473</v>
      </c>
      <c r="O186" s="279"/>
      <c r="P186" s="279"/>
      <c r="Q186" s="279"/>
    </row>
    <row r="187" spans="3:18" ht="12" customHeight="1" x14ac:dyDescent="0.2">
      <c r="E187" s="290" t="s">
        <v>588</v>
      </c>
      <c r="F187" s="290"/>
      <c r="G187" s="290"/>
      <c r="H187" s="290"/>
      <c r="I187" s="290"/>
      <c r="J187" s="290"/>
      <c r="K187" s="312">
        <f>SUM(K185:M186)</f>
        <v>13415.4</v>
      </c>
      <c r="L187" s="313"/>
      <c r="M187" s="314"/>
      <c r="N187" s="312">
        <f>SUM(N185:Q186)</f>
        <v>16473</v>
      </c>
      <c r="O187" s="313"/>
      <c r="P187" s="313"/>
      <c r="Q187" s="314"/>
    </row>
    <row r="188" spans="3:18" ht="12" customHeight="1" x14ac:dyDescent="0.2">
      <c r="E188" s="280" t="s">
        <v>589</v>
      </c>
      <c r="F188" s="280"/>
      <c r="G188" s="280"/>
      <c r="H188" s="280"/>
      <c r="I188" s="280"/>
      <c r="J188" s="280"/>
      <c r="K188" s="278">
        <v>1460948.04</v>
      </c>
      <c r="L188" s="279"/>
      <c r="M188" s="279"/>
      <c r="N188" s="278">
        <v>1079630.1100000001</v>
      </c>
      <c r="O188" s="279"/>
      <c r="P188" s="279"/>
      <c r="Q188" s="279"/>
    </row>
    <row r="189" spans="3:18" ht="12" customHeight="1" x14ac:dyDescent="0.2">
      <c r="E189" s="290" t="s">
        <v>590</v>
      </c>
      <c r="F189" s="290"/>
      <c r="G189" s="290"/>
      <c r="H189" s="290"/>
      <c r="I189" s="290"/>
      <c r="J189" s="290"/>
      <c r="K189" s="312">
        <f>SUM(K188)</f>
        <v>1460948.04</v>
      </c>
      <c r="L189" s="313"/>
      <c r="M189" s="314"/>
      <c r="N189" s="312">
        <f>SUM(N188)</f>
        <v>1079630.1100000001</v>
      </c>
      <c r="O189" s="313"/>
      <c r="P189" s="313"/>
      <c r="Q189" s="314"/>
    </row>
    <row r="190" spans="3:18" ht="12" customHeight="1" x14ac:dyDescent="0.2">
      <c r="E190" s="271" t="s">
        <v>186</v>
      </c>
      <c r="F190" s="272"/>
      <c r="G190" s="272"/>
      <c r="H190" s="272"/>
      <c r="I190" s="272"/>
      <c r="J190" s="273"/>
      <c r="K190" s="312">
        <f>SUM(K184,K187,K189)</f>
        <v>4356633.8100000005</v>
      </c>
      <c r="L190" s="313"/>
      <c r="M190" s="314"/>
      <c r="N190" s="312">
        <f>SUM(N184,N187,N189)</f>
        <v>3358308.66</v>
      </c>
      <c r="O190" s="313"/>
      <c r="P190" s="313"/>
      <c r="Q190" s="314"/>
    </row>
    <row r="191" spans="3:18" ht="12" customHeight="1" x14ac:dyDescent="0.2">
      <c r="E191" s="227"/>
      <c r="F191" s="227"/>
      <c r="G191" s="227"/>
      <c r="H191" s="227"/>
      <c r="I191" s="227"/>
      <c r="J191" s="227"/>
      <c r="K191" s="159"/>
      <c r="L191" s="159"/>
      <c r="M191" s="159"/>
      <c r="N191" s="159"/>
      <c r="O191" s="159"/>
      <c r="P191" s="159"/>
      <c r="Q191" s="159"/>
    </row>
    <row r="192" spans="3:18" ht="12" customHeight="1" x14ac:dyDescent="0.2">
      <c r="C192" s="48"/>
      <c r="D192" s="48"/>
      <c r="E192" s="71"/>
      <c r="F192" s="71"/>
      <c r="G192" s="71"/>
      <c r="H192" s="71"/>
      <c r="I192" s="71"/>
      <c r="J192" s="71"/>
      <c r="K192" s="71"/>
      <c r="L192" s="71"/>
      <c r="M192" s="47"/>
      <c r="N192" s="47"/>
      <c r="O192" s="47"/>
      <c r="P192" s="47"/>
      <c r="Q192" s="47"/>
      <c r="R192" s="47"/>
    </row>
    <row r="193" spans="1:30" ht="12" customHeight="1" x14ac:dyDescent="0.2">
      <c r="C193" s="49" t="s">
        <v>200</v>
      </c>
      <c r="D193" s="49"/>
      <c r="E193" s="71"/>
      <c r="F193" s="71"/>
      <c r="G193" s="71"/>
      <c r="H193" s="71"/>
      <c r="I193" s="71"/>
      <c r="J193" s="71"/>
      <c r="K193" s="71"/>
      <c r="L193" s="71"/>
      <c r="M193" s="47"/>
      <c r="N193" s="47"/>
      <c r="O193" s="47"/>
      <c r="P193" s="47"/>
      <c r="Q193" s="47"/>
      <c r="R193" s="47"/>
    </row>
    <row r="194" spans="1:30" ht="12" customHeight="1" x14ac:dyDescent="0.2">
      <c r="C194" s="49"/>
      <c r="D194" s="49"/>
      <c r="E194" s="71"/>
      <c r="F194" s="71"/>
      <c r="G194" s="71"/>
      <c r="H194" s="71"/>
      <c r="I194" s="71"/>
      <c r="J194" s="71"/>
      <c r="K194" s="71"/>
      <c r="L194" s="71"/>
      <c r="M194" s="47"/>
      <c r="N194" s="47"/>
      <c r="O194" s="47"/>
      <c r="P194" s="47"/>
      <c r="Q194" s="47"/>
      <c r="R194" s="47"/>
    </row>
    <row r="195" spans="1:30" ht="12" customHeight="1" x14ac:dyDescent="0.2">
      <c r="C195" s="47" t="s">
        <v>199</v>
      </c>
      <c r="D195" s="47"/>
      <c r="E195" s="71"/>
      <c r="F195" s="71"/>
      <c r="G195" s="71"/>
      <c r="H195" s="71"/>
      <c r="I195" s="71"/>
      <c r="J195" s="71"/>
      <c r="K195" s="71"/>
      <c r="L195" s="71"/>
      <c r="M195" s="47"/>
      <c r="N195" s="47"/>
      <c r="O195" s="47"/>
      <c r="P195" s="47"/>
      <c r="Q195" s="47"/>
      <c r="R195" s="47"/>
    </row>
    <row r="196" spans="1:30" ht="12" customHeight="1" x14ac:dyDescent="0.2">
      <c r="C196" s="48"/>
      <c r="D196" s="48"/>
      <c r="E196" s="71"/>
      <c r="F196" s="71"/>
      <c r="G196" s="71"/>
      <c r="H196" s="71"/>
      <c r="I196" s="71"/>
      <c r="J196" s="71"/>
      <c r="K196" s="71"/>
      <c r="L196" s="71"/>
      <c r="M196" s="47"/>
      <c r="N196" s="47"/>
      <c r="O196" s="47"/>
      <c r="P196" s="47"/>
      <c r="Q196" s="47"/>
      <c r="R196" s="47"/>
    </row>
    <row r="197" spans="1:30" ht="12" customHeight="1" x14ac:dyDescent="0.2">
      <c r="C197" s="48"/>
      <c r="D197" s="48"/>
      <c r="E197" s="306" t="s">
        <v>184</v>
      </c>
      <c r="F197" s="306"/>
      <c r="G197" s="306"/>
      <c r="H197" s="306"/>
      <c r="I197" s="306"/>
      <c r="J197" s="306"/>
      <c r="K197" s="297">
        <v>2023</v>
      </c>
      <c r="L197" s="297"/>
      <c r="M197" s="297"/>
      <c r="N197" s="297">
        <v>2022</v>
      </c>
      <c r="O197" s="297"/>
      <c r="P197" s="297"/>
      <c r="Q197" s="297"/>
    </row>
    <row r="198" spans="1:30" ht="12" customHeight="1" x14ac:dyDescent="0.2">
      <c r="C198" s="48"/>
      <c r="D198" s="48"/>
      <c r="E198" s="280" t="s">
        <v>591</v>
      </c>
      <c r="F198" s="280"/>
      <c r="G198" s="280"/>
      <c r="H198" s="280"/>
      <c r="I198" s="280"/>
      <c r="J198" s="280"/>
      <c r="K198" s="278">
        <v>0</v>
      </c>
      <c r="L198" s="279"/>
      <c r="M198" s="279"/>
      <c r="N198" s="278">
        <v>113009.8</v>
      </c>
      <c r="O198" s="279"/>
      <c r="P198" s="279"/>
      <c r="Q198" s="279"/>
    </row>
    <row r="199" spans="1:30" ht="12" customHeight="1" x14ac:dyDescent="0.2">
      <c r="C199" s="48"/>
      <c r="D199" s="48"/>
      <c r="E199" s="280" t="s">
        <v>592</v>
      </c>
      <c r="F199" s="280"/>
      <c r="G199" s="280"/>
      <c r="H199" s="280"/>
      <c r="I199" s="280"/>
      <c r="J199" s="280"/>
      <c r="K199" s="278">
        <v>5959183.3399999999</v>
      </c>
      <c r="L199" s="279"/>
      <c r="M199" s="279"/>
      <c r="N199" s="278">
        <v>8292924.9400000004</v>
      </c>
      <c r="O199" s="279"/>
      <c r="P199" s="279"/>
      <c r="Q199" s="279"/>
    </row>
    <row r="200" spans="1:30" ht="12" customHeight="1" x14ac:dyDescent="0.2">
      <c r="C200" s="48"/>
      <c r="D200" s="48"/>
      <c r="E200" s="280" t="s">
        <v>593</v>
      </c>
      <c r="F200" s="280"/>
      <c r="G200" s="280"/>
      <c r="H200" s="280"/>
      <c r="I200" s="280"/>
      <c r="J200" s="280"/>
      <c r="K200" s="278">
        <v>148765.56</v>
      </c>
      <c r="L200" s="279"/>
      <c r="M200" s="279"/>
      <c r="N200" s="278">
        <v>26408.959999999999</v>
      </c>
      <c r="O200" s="279"/>
      <c r="P200" s="279"/>
      <c r="Q200" s="279"/>
    </row>
    <row r="201" spans="1:30" ht="12" customHeight="1" x14ac:dyDescent="0.2">
      <c r="C201" s="48"/>
      <c r="D201" s="48"/>
      <c r="E201" s="271" t="s">
        <v>186</v>
      </c>
      <c r="F201" s="272"/>
      <c r="G201" s="272"/>
      <c r="H201" s="272"/>
      <c r="I201" s="272"/>
      <c r="J201" s="273"/>
      <c r="K201" s="312">
        <f>SUM(K198:M200)</f>
        <v>6107948.8999999994</v>
      </c>
      <c r="L201" s="313"/>
      <c r="M201" s="314"/>
      <c r="N201" s="312">
        <f>SUM(N198:Q200)</f>
        <v>8432343.7000000011</v>
      </c>
      <c r="O201" s="313"/>
      <c r="P201" s="313"/>
      <c r="Q201" s="314"/>
      <c r="R201" s="47"/>
    </row>
    <row r="202" spans="1:30" ht="12" customHeight="1" x14ac:dyDescent="0.2">
      <c r="A202" s="44"/>
      <c r="B202" s="45" t="s">
        <v>182</v>
      </c>
      <c r="C202" s="44" t="s">
        <v>21</v>
      </c>
      <c r="D202" s="44"/>
    </row>
    <row r="203" spans="1:30" ht="12" customHeight="1" x14ac:dyDescent="0.2">
      <c r="A203" s="44"/>
      <c r="B203" s="45"/>
      <c r="C203" s="44"/>
      <c r="D203" s="44"/>
    </row>
    <row r="204" spans="1:30" s="52" customFormat="1" ht="12" customHeight="1" x14ac:dyDescent="0.2">
      <c r="A204" s="56"/>
      <c r="B204" s="57" t="s">
        <v>80</v>
      </c>
      <c r="C204" s="307" t="s">
        <v>67</v>
      </c>
      <c r="D204" s="307"/>
      <c r="E204" s="307"/>
      <c r="F204" s="307"/>
      <c r="G204" s="307"/>
      <c r="H204" s="307"/>
      <c r="I204" s="307"/>
      <c r="J204" s="307"/>
      <c r="K204" s="307"/>
      <c r="L204" s="307"/>
      <c r="M204" s="307"/>
      <c r="N204" s="307"/>
      <c r="O204" s="307"/>
      <c r="P204" s="307"/>
      <c r="Q204" s="307"/>
      <c r="R204" s="307"/>
      <c r="S204" s="35"/>
      <c r="T204" s="209"/>
      <c r="U204" s="35"/>
      <c r="V204" s="35"/>
      <c r="W204" s="35"/>
      <c r="X204" s="35"/>
      <c r="Y204" s="35"/>
      <c r="Z204" s="35"/>
      <c r="AA204" s="35"/>
      <c r="AB204" s="35"/>
      <c r="AC204" s="35"/>
      <c r="AD204" s="35"/>
    </row>
    <row r="205" spans="1:30" s="52" customFormat="1" ht="12" customHeight="1" x14ac:dyDescent="0.2">
      <c r="A205" s="56"/>
      <c r="B205" s="58"/>
      <c r="C205" s="307"/>
      <c r="D205" s="307"/>
      <c r="E205" s="307"/>
      <c r="F205" s="307"/>
      <c r="G205" s="307"/>
      <c r="H205" s="307"/>
      <c r="I205" s="307"/>
      <c r="J205" s="307"/>
      <c r="K205" s="307"/>
      <c r="L205" s="307"/>
      <c r="M205" s="307"/>
      <c r="N205" s="307"/>
      <c r="O205" s="307"/>
      <c r="P205" s="307"/>
      <c r="Q205" s="307"/>
      <c r="R205" s="307"/>
      <c r="S205" s="35"/>
      <c r="T205" s="209"/>
      <c r="U205" s="35"/>
      <c r="V205" s="35"/>
      <c r="W205" s="35"/>
      <c r="X205" s="35"/>
      <c r="Y205" s="35"/>
      <c r="Z205" s="35"/>
      <c r="AA205" s="35"/>
      <c r="AB205" s="35"/>
      <c r="AC205" s="35"/>
      <c r="AD205" s="35"/>
    </row>
    <row r="206" spans="1:30" ht="12" customHeight="1" x14ac:dyDescent="0.2">
      <c r="A206" s="62"/>
      <c r="B206" s="62"/>
      <c r="C206" s="54"/>
      <c r="D206" s="54"/>
      <c r="E206" s="54"/>
      <c r="F206" s="54"/>
      <c r="G206" s="54"/>
      <c r="H206" s="54"/>
      <c r="I206" s="54"/>
      <c r="J206" s="54"/>
      <c r="K206" s="54"/>
      <c r="L206" s="54"/>
      <c r="M206" s="54"/>
      <c r="N206" s="54"/>
      <c r="O206" s="54"/>
      <c r="P206" s="54"/>
      <c r="Q206" s="54"/>
      <c r="R206" s="54"/>
    </row>
    <row r="207" spans="1:30" ht="12" customHeight="1" x14ac:dyDescent="0.2">
      <c r="A207" s="72"/>
      <c r="B207" s="45" t="s">
        <v>182</v>
      </c>
      <c r="C207" s="44" t="s">
        <v>22</v>
      </c>
      <c r="D207" s="44"/>
    </row>
    <row r="208" spans="1:30" ht="12" customHeight="1" x14ac:dyDescent="0.2">
      <c r="A208" s="72"/>
      <c r="B208" s="45"/>
      <c r="C208" s="44"/>
      <c r="D208" s="44"/>
    </row>
    <row r="209" spans="1:30" s="36" customFormat="1" ht="12" customHeight="1" x14ac:dyDescent="0.2">
      <c r="A209" s="73"/>
      <c r="B209" s="74" t="s">
        <v>79</v>
      </c>
      <c r="C209" s="327" t="s">
        <v>68</v>
      </c>
      <c r="D209" s="327"/>
      <c r="E209" s="327"/>
      <c r="F209" s="327"/>
      <c r="G209" s="327"/>
      <c r="H209" s="327"/>
      <c r="I209" s="327"/>
      <c r="J209" s="327"/>
      <c r="K209" s="327"/>
      <c r="L209" s="327"/>
      <c r="M209" s="327"/>
      <c r="N209" s="327"/>
      <c r="O209" s="327"/>
      <c r="P209" s="327"/>
      <c r="Q209" s="327"/>
      <c r="R209" s="327"/>
      <c r="S209" s="35"/>
      <c r="T209" s="209"/>
      <c r="U209" s="35"/>
      <c r="V209" s="35"/>
      <c r="W209" s="35"/>
      <c r="X209" s="35"/>
      <c r="Y209" s="35"/>
      <c r="Z209" s="35"/>
      <c r="AA209" s="35"/>
      <c r="AB209" s="35"/>
      <c r="AC209" s="35"/>
      <c r="AD209" s="35"/>
    </row>
    <row r="210" spans="1:30" s="36" customFormat="1" ht="12" customHeight="1" x14ac:dyDescent="0.2">
      <c r="A210" s="73"/>
      <c r="B210" s="37"/>
      <c r="C210" s="327"/>
      <c r="D210" s="327"/>
      <c r="E210" s="327"/>
      <c r="F210" s="327"/>
      <c r="G210" s="327"/>
      <c r="H210" s="327"/>
      <c r="I210" s="327"/>
      <c r="J210" s="327"/>
      <c r="K210" s="327"/>
      <c r="L210" s="327"/>
      <c r="M210" s="327"/>
      <c r="N210" s="327"/>
      <c r="O210" s="327"/>
      <c r="P210" s="327"/>
      <c r="Q210" s="327"/>
      <c r="R210" s="327"/>
      <c r="S210" s="35"/>
      <c r="T210" s="209"/>
      <c r="U210" s="35"/>
      <c r="V210" s="35"/>
      <c r="W210" s="35"/>
      <c r="X210" s="35"/>
      <c r="Y210" s="35"/>
      <c r="Z210" s="35"/>
      <c r="AA210" s="35"/>
      <c r="AB210" s="35"/>
      <c r="AC210" s="35"/>
      <c r="AD210" s="35"/>
    </row>
    <row r="211" spans="1:30" ht="12" customHeight="1" x14ac:dyDescent="0.2">
      <c r="C211" s="47" t="s">
        <v>199</v>
      </c>
      <c r="D211" s="47"/>
      <c r="E211" s="71"/>
      <c r="F211" s="71"/>
      <c r="G211" s="71"/>
      <c r="H211" s="71"/>
      <c r="I211" s="71"/>
      <c r="J211" s="71"/>
      <c r="K211" s="71"/>
      <c r="L211" s="71"/>
      <c r="M211" s="47"/>
      <c r="N211" s="47"/>
      <c r="O211" s="47"/>
      <c r="P211" s="47"/>
      <c r="Q211" s="47"/>
      <c r="R211" s="47"/>
    </row>
    <row r="212" spans="1:30" ht="12" customHeight="1" x14ac:dyDescent="0.2">
      <c r="C212" s="48"/>
      <c r="D212" s="48"/>
      <c r="E212" s="71"/>
      <c r="F212" s="71"/>
      <c r="G212" s="71"/>
      <c r="H212" s="71"/>
      <c r="I212" s="71"/>
      <c r="J212" s="71"/>
      <c r="K212" s="71"/>
      <c r="L212" s="71"/>
      <c r="M212" s="47"/>
      <c r="N212" s="47"/>
      <c r="O212" s="47"/>
      <c r="P212" s="47"/>
      <c r="Q212" s="47"/>
      <c r="R212" s="47"/>
    </row>
    <row r="213" spans="1:30" ht="12" customHeight="1" x14ac:dyDescent="0.2">
      <c r="C213" s="48"/>
      <c r="D213" s="48"/>
      <c r="E213" s="306" t="s">
        <v>184</v>
      </c>
      <c r="F213" s="306"/>
      <c r="G213" s="306"/>
      <c r="H213" s="306"/>
      <c r="I213" s="306"/>
      <c r="J213" s="306"/>
      <c r="K213" s="297">
        <v>2023</v>
      </c>
      <c r="L213" s="297"/>
      <c r="M213" s="297"/>
      <c r="N213" s="297">
        <v>2022</v>
      </c>
      <c r="O213" s="297"/>
      <c r="P213" s="297"/>
      <c r="Q213" s="297"/>
    </row>
    <row r="214" spans="1:30" ht="12" customHeight="1" x14ac:dyDescent="0.2">
      <c r="C214" s="48"/>
      <c r="D214" s="48"/>
      <c r="E214" s="280" t="s">
        <v>594</v>
      </c>
      <c r="F214" s="280"/>
      <c r="G214" s="280"/>
      <c r="H214" s="280"/>
      <c r="I214" s="280"/>
      <c r="J214" s="280"/>
      <c r="K214" s="278">
        <v>862403.4</v>
      </c>
      <c r="L214" s="279"/>
      <c r="M214" s="279"/>
      <c r="N214" s="278">
        <v>862403.4</v>
      </c>
      <c r="O214" s="279"/>
      <c r="P214" s="279"/>
      <c r="Q214" s="279"/>
    </row>
    <row r="215" spans="1:30" ht="12" customHeight="1" x14ac:dyDescent="0.2">
      <c r="C215" s="48"/>
      <c r="D215" s="48"/>
      <c r="E215" s="271" t="s">
        <v>186</v>
      </c>
      <c r="F215" s="272"/>
      <c r="G215" s="272"/>
      <c r="H215" s="272"/>
      <c r="I215" s="272"/>
      <c r="J215" s="273"/>
      <c r="K215" s="312">
        <f>SUM(K214)</f>
        <v>862403.4</v>
      </c>
      <c r="L215" s="313"/>
      <c r="M215" s="314"/>
      <c r="N215" s="312">
        <f>SUM(N214)</f>
        <v>862403.4</v>
      </c>
      <c r="O215" s="313"/>
      <c r="P215" s="313"/>
      <c r="Q215" s="314"/>
      <c r="R215" s="47"/>
    </row>
    <row r="216" spans="1:30" ht="12.75" customHeight="1" x14ac:dyDescent="0.2">
      <c r="A216" s="54"/>
      <c r="B216" s="54"/>
      <c r="C216" s="47"/>
      <c r="D216" s="47"/>
      <c r="E216" s="47"/>
      <c r="F216" s="47"/>
      <c r="G216" s="47"/>
      <c r="H216" s="47"/>
      <c r="I216" s="47"/>
      <c r="J216" s="47"/>
      <c r="K216" s="47"/>
      <c r="L216" s="47"/>
      <c r="M216" s="47"/>
      <c r="N216" s="47"/>
      <c r="O216" s="47"/>
      <c r="P216" s="47"/>
      <c r="Q216" s="47"/>
      <c r="R216" s="47"/>
    </row>
    <row r="217" spans="1:30" ht="12" customHeight="1" x14ac:dyDescent="0.2">
      <c r="C217" s="48"/>
      <c r="D217" s="48"/>
      <c r="E217" s="48"/>
      <c r="F217" s="48"/>
      <c r="G217" s="306" t="s">
        <v>233</v>
      </c>
      <c r="H217" s="306"/>
      <c r="I217" s="306"/>
      <c r="J217" s="306"/>
      <c r="K217" s="306"/>
      <c r="L217" s="297" t="s">
        <v>189</v>
      </c>
      <c r="M217" s="297"/>
      <c r="N217" s="297"/>
      <c r="Q217" s="48"/>
      <c r="R217" s="48"/>
    </row>
    <row r="218" spans="1:30" ht="12" customHeight="1" x14ac:dyDescent="0.2">
      <c r="C218" s="48"/>
      <c r="D218" s="48"/>
      <c r="E218" s="48"/>
      <c r="F218" s="48"/>
      <c r="G218" s="280" t="s">
        <v>595</v>
      </c>
      <c r="H218" s="280"/>
      <c r="I218" s="280"/>
      <c r="J218" s="280"/>
      <c r="K218" s="280"/>
      <c r="L218" s="278">
        <v>862403.4</v>
      </c>
      <c r="M218" s="279"/>
      <c r="N218" s="279"/>
      <c r="Q218" s="48"/>
      <c r="R218" s="48"/>
    </row>
    <row r="219" spans="1:30" ht="12" customHeight="1" x14ac:dyDescent="0.2">
      <c r="C219" s="48"/>
      <c r="D219" s="48"/>
      <c r="E219" s="48"/>
      <c r="F219" s="48"/>
      <c r="G219" s="280" t="s">
        <v>596</v>
      </c>
      <c r="H219" s="280"/>
      <c r="I219" s="280"/>
      <c r="J219" s="280"/>
      <c r="K219" s="280"/>
      <c r="L219" s="278">
        <v>7392622.4299999997</v>
      </c>
      <c r="M219" s="279"/>
      <c r="N219" s="279"/>
      <c r="Q219" s="48"/>
      <c r="R219" s="48"/>
    </row>
    <row r="220" spans="1:30" ht="12" customHeight="1" x14ac:dyDescent="0.2">
      <c r="C220" s="48"/>
      <c r="D220" s="48"/>
      <c r="E220" s="48"/>
      <c r="F220" s="48"/>
      <c r="G220" s="280" t="s">
        <v>597</v>
      </c>
      <c r="H220" s="280"/>
      <c r="I220" s="280"/>
      <c r="J220" s="280"/>
      <c r="K220" s="280"/>
      <c r="L220" s="278">
        <v>6227220.3600000003</v>
      </c>
      <c r="M220" s="279"/>
      <c r="N220" s="279"/>
      <c r="Q220" s="48"/>
      <c r="R220" s="48"/>
    </row>
    <row r="221" spans="1:30" ht="12" customHeight="1" x14ac:dyDescent="0.2">
      <c r="C221" s="48"/>
      <c r="D221" s="48"/>
      <c r="E221" s="48"/>
      <c r="F221" s="48"/>
      <c r="G221" s="271" t="s">
        <v>186</v>
      </c>
      <c r="H221" s="272"/>
      <c r="I221" s="272"/>
      <c r="J221" s="272"/>
      <c r="K221" s="273"/>
      <c r="L221" s="312">
        <f>SUM(L218:N220)</f>
        <v>14482246.190000001</v>
      </c>
      <c r="M221" s="313"/>
      <c r="N221" s="314"/>
      <c r="Q221" s="48"/>
      <c r="R221" s="48"/>
    </row>
    <row r="222" spans="1:30" ht="12" customHeight="1" x14ac:dyDescent="0.2">
      <c r="C222" s="48"/>
      <c r="D222" s="48"/>
      <c r="E222" s="48"/>
      <c r="F222" s="48"/>
      <c r="G222" s="99"/>
      <c r="H222" s="99"/>
      <c r="I222" s="99"/>
      <c r="J222" s="99"/>
      <c r="K222" s="99"/>
      <c r="L222" s="159"/>
      <c r="M222" s="159"/>
      <c r="N222" s="159"/>
      <c r="Q222" s="48"/>
      <c r="R222" s="48"/>
    </row>
    <row r="223" spans="1:30" ht="30" customHeight="1" x14ac:dyDescent="0.2">
      <c r="B223" s="333" t="s">
        <v>480</v>
      </c>
      <c r="C223" s="333"/>
      <c r="D223" s="333"/>
      <c r="E223" s="333"/>
      <c r="F223" s="333"/>
      <c r="G223" s="333"/>
      <c r="H223" s="333"/>
      <c r="I223" s="333"/>
      <c r="J223" s="333"/>
      <c r="K223" s="333"/>
      <c r="L223" s="333"/>
      <c r="M223" s="333"/>
      <c r="N223" s="333"/>
      <c r="O223" s="333"/>
      <c r="P223" s="333"/>
      <c r="Q223" s="333"/>
      <c r="R223" s="333"/>
    </row>
    <row r="224" spans="1:30" ht="16.5" customHeight="1" x14ac:dyDescent="0.2">
      <c r="B224" s="241" t="s">
        <v>490</v>
      </c>
      <c r="C224" s="241"/>
      <c r="D224" s="186"/>
      <c r="E224" s="240" t="s">
        <v>474</v>
      </c>
      <c r="F224" s="240"/>
      <c r="G224" s="240"/>
      <c r="H224" s="240"/>
      <c r="I224" s="240"/>
      <c r="J224" s="240"/>
      <c r="K224" s="240"/>
      <c r="L224" s="240"/>
      <c r="M224" s="240"/>
      <c r="N224" s="379" t="s">
        <v>475</v>
      </c>
      <c r="O224" s="379"/>
      <c r="P224" s="379"/>
      <c r="Q224" s="379"/>
      <c r="R224" s="379"/>
    </row>
    <row r="225" spans="2:21" ht="48" customHeight="1" x14ac:dyDescent="0.2">
      <c r="B225" s="241"/>
      <c r="C225" s="241"/>
      <c r="D225" s="186" t="s">
        <v>494</v>
      </c>
      <c r="E225" s="241" t="s">
        <v>471</v>
      </c>
      <c r="F225" s="241"/>
      <c r="G225" s="241" t="s">
        <v>472</v>
      </c>
      <c r="H225" s="241"/>
      <c r="I225" s="165" t="s">
        <v>481</v>
      </c>
      <c r="J225" s="377" t="s">
        <v>482</v>
      </c>
      <c r="K225" s="377"/>
      <c r="L225" s="377" t="s">
        <v>483</v>
      </c>
      <c r="M225" s="377"/>
      <c r="N225" s="378" t="s">
        <v>489</v>
      </c>
      <c r="O225" s="378"/>
      <c r="P225" s="167" t="s">
        <v>473</v>
      </c>
      <c r="Q225" s="166" t="s">
        <v>476</v>
      </c>
      <c r="R225" s="167" t="s">
        <v>485</v>
      </c>
    </row>
    <row r="226" spans="2:21" ht="10.5" customHeight="1" x14ac:dyDescent="0.2">
      <c r="B226" s="380">
        <v>44028</v>
      </c>
      <c r="C226" s="381"/>
      <c r="D226" s="192" t="s">
        <v>493</v>
      </c>
      <c r="E226" s="230">
        <v>69984</v>
      </c>
      <c r="F226" s="230"/>
      <c r="G226" s="230">
        <v>211381.5</v>
      </c>
      <c r="H226" s="230"/>
      <c r="I226" s="175">
        <f t="shared" ref="I226:I231" si="0">E226-G226</f>
        <v>-141397.5</v>
      </c>
      <c r="J226" s="231">
        <f>8844+241+1581+908</f>
        <v>11574</v>
      </c>
      <c r="K226" s="231"/>
      <c r="L226" s="232">
        <f t="shared" ref="L226" si="1">E226-G226-J226</f>
        <v>-152971.5</v>
      </c>
      <c r="M226" s="232"/>
      <c r="N226" s="382">
        <v>123300</v>
      </c>
      <c r="O226" s="382"/>
      <c r="P226" s="190">
        <f>-G226-J226+N226</f>
        <v>-99655.5</v>
      </c>
      <c r="Q226" s="163" t="s">
        <v>477</v>
      </c>
      <c r="R226" s="164">
        <v>154000</v>
      </c>
    </row>
    <row r="227" spans="2:21" ht="24" customHeight="1" x14ac:dyDescent="0.2">
      <c r="B227" s="228" t="s">
        <v>500</v>
      </c>
      <c r="C227" s="229"/>
      <c r="D227" s="196" t="s">
        <v>496</v>
      </c>
      <c r="E227" s="230">
        <v>19000</v>
      </c>
      <c r="F227" s="230"/>
      <c r="G227" s="230">
        <v>25998</v>
      </c>
      <c r="H227" s="230"/>
      <c r="I227" s="188">
        <f t="shared" si="0"/>
        <v>-6998</v>
      </c>
      <c r="J227" s="231">
        <f>8800+2502</f>
        <v>11302</v>
      </c>
      <c r="K227" s="231"/>
      <c r="L227" s="232">
        <f t="shared" ref="L227:L249" si="2">E227-G227-J227</f>
        <v>-18300</v>
      </c>
      <c r="M227" s="232"/>
      <c r="N227" s="382"/>
      <c r="O227" s="382"/>
      <c r="P227" s="190"/>
      <c r="Q227" s="163"/>
      <c r="R227" s="191"/>
      <c r="S227" s="207">
        <f>U227-T227</f>
        <v>0</v>
      </c>
      <c r="T227" s="209">
        <v>37300</v>
      </c>
      <c r="U227" s="207">
        <f t="shared" ref="U227:U259" si="3">G227+J227</f>
        <v>37300</v>
      </c>
    </row>
    <row r="228" spans="2:21" ht="23.25" customHeight="1" x14ac:dyDescent="0.2">
      <c r="B228" s="228" t="s">
        <v>501</v>
      </c>
      <c r="C228" s="229"/>
      <c r="D228" s="197" t="s">
        <v>496</v>
      </c>
      <c r="E228" s="230">
        <v>49980</v>
      </c>
      <c r="F228" s="230"/>
      <c r="G228" s="230">
        <v>72019.77</v>
      </c>
      <c r="H228" s="230"/>
      <c r="I228" s="188">
        <f t="shared" si="0"/>
        <v>-22039.770000000004</v>
      </c>
      <c r="J228" s="231">
        <f>12042+2950.23</f>
        <v>14992.23</v>
      </c>
      <c r="K228" s="231"/>
      <c r="L228" s="232">
        <f t="shared" si="2"/>
        <v>-37032</v>
      </c>
      <c r="M228" s="232"/>
      <c r="N228" s="382"/>
      <c r="O228" s="382"/>
      <c r="P228" s="190"/>
      <c r="Q228" s="163"/>
      <c r="R228" s="191"/>
      <c r="S228" s="207">
        <f t="shared" ref="S228:S278" si="4">U228-T228</f>
        <v>0</v>
      </c>
      <c r="T228" s="209">
        <v>87012</v>
      </c>
      <c r="U228" s="207">
        <f t="shared" si="3"/>
        <v>87012</v>
      </c>
    </row>
    <row r="229" spans="2:21" ht="35.25" customHeight="1" x14ac:dyDescent="0.2">
      <c r="B229" s="228" t="s">
        <v>502</v>
      </c>
      <c r="C229" s="229"/>
      <c r="D229" s="195" t="s">
        <v>496</v>
      </c>
      <c r="E229" s="230">
        <v>57834</v>
      </c>
      <c r="F229" s="230"/>
      <c r="G229" s="230">
        <v>91853.58</v>
      </c>
      <c r="H229" s="230"/>
      <c r="I229" s="162">
        <f t="shared" si="0"/>
        <v>-34019.58</v>
      </c>
      <c r="J229" s="231">
        <f>25821+15631.42</f>
        <v>41452.42</v>
      </c>
      <c r="K229" s="231"/>
      <c r="L229" s="232">
        <f t="shared" si="2"/>
        <v>-75472</v>
      </c>
      <c r="M229" s="232"/>
      <c r="N229" s="233"/>
      <c r="O229" s="233"/>
      <c r="P229" s="160"/>
      <c r="Q229" s="157"/>
      <c r="R229" s="164"/>
      <c r="S229" s="207">
        <f t="shared" si="4"/>
        <v>0</v>
      </c>
      <c r="T229" s="209">
        <f>14306+119000</f>
        <v>133306</v>
      </c>
      <c r="U229" s="207">
        <f t="shared" si="3"/>
        <v>133306</v>
      </c>
    </row>
    <row r="230" spans="2:21" ht="26.25" customHeight="1" x14ac:dyDescent="0.2">
      <c r="B230" s="228" t="s">
        <v>498</v>
      </c>
      <c r="C230" s="229"/>
      <c r="D230" s="197" t="s">
        <v>497</v>
      </c>
      <c r="E230" s="230">
        <v>45812.86</v>
      </c>
      <c r="F230" s="230"/>
      <c r="G230" s="230">
        <v>115517.2</v>
      </c>
      <c r="H230" s="230"/>
      <c r="I230" s="188">
        <f t="shared" si="0"/>
        <v>-69704.34</v>
      </c>
      <c r="J230" s="231">
        <v>1657.4</v>
      </c>
      <c r="K230" s="231"/>
      <c r="L230" s="232">
        <f t="shared" si="2"/>
        <v>-71361.739999999991</v>
      </c>
      <c r="M230" s="232"/>
      <c r="N230" s="233"/>
      <c r="O230" s="233"/>
      <c r="P230" s="187"/>
      <c r="Q230" s="189"/>
      <c r="R230" s="164"/>
      <c r="S230" s="207">
        <f t="shared" si="4"/>
        <v>0</v>
      </c>
      <c r="T230" s="209">
        <v>117174.6</v>
      </c>
      <c r="U230" s="207">
        <f t="shared" si="3"/>
        <v>117174.59999999999</v>
      </c>
    </row>
    <row r="231" spans="2:21" ht="22.5" customHeight="1" x14ac:dyDescent="0.2">
      <c r="B231" s="228" t="s">
        <v>499</v>
      </c>
      <c r="C231" s="229"/>
      <c r="D231" s="197"/>
      <c r="E231" s="230">
        <v>42475.12</v>
      </c>
      <c r="F231" s="230"/>
      <c r="G231" s="230">
        <v>115517.22</v>
      </c>
      <c r="H231" s="230"/>
      <c r="I231" s="188">
        <f t="shared" si="0"/>
        <v>-73042.100000000006</v>
      </c>
      <c r="J231" s="231">
        <v>4058.01</v>
      </c>
      <c r="K231" s="231"/>
      <c r="L231" s="232">
        <f t="shared" si="2"/>
        <v>-77100.11</v>
      </c>
      <c r="M231" s="232"/>
      <c r="N231" s="233"/>
      <c r="O231" s="233"/>
      <c r="P231" s="187"/>
      <c r="Q231" s="189"/>
      <c r="R231" s="164"/>
      <c r="S231" s="207">
        <f t="shared" si="4"/>
        <v>0</v>
      </c>
      <c r="T231" s="209">
        <v>119575.23</v>
      </c>
      <c r="U231" s="207">
        <f t="shared" si="3"/>
        <v>119575.23</v>
      </c>
    </row>
    <row r="232" spans="2:21" ht="22.5" customHeight="1" x14ac:dyDescent="0.2">
      <c r="B232" s="228" t="s">
        <v>504</v>
      </c>
      <c r="C232" s="229"/>
      <c r="D232" s="195" t="s">
        <v>496</v>
      </c>
      <c r="E232" s="230">
        <v>144368.24</v>
      </c>
      <c r="F232" s="230"/>
      <c r="G232" s="230">
        <v>273698.82</v>
      </c>
      <c r="H232" s="230"/>
      <c r="I232" s="162">
        <f t="shared" ref="I232:I266" si="5">E232-G232</f>
        <v>-129330.58000000002</v>
      </c>
      <c r="J232" s="231">
        <f>17653+924</f>
        <v>18577</v>
      </c>
      <c r="K232" s="231"/>
      <c r="L232" s="232">
        <f t="shared" si="2"/>
        <v>-147907.58000000002</v>
      </c>
      <c r="M232" s="232"/>
      <c r="N232" s="233"/>
      <c r="O232" s="233"/>
      <c r="P232" s="160"/>
      <c r="Q232" s="157"/>
      <c r="R232" s="164"/>
      <c r="S232" s="207">
        <f t="shared" si="4"/>
        <v>0</v>
      </c>
      <c r="T232" s="209">
        <v>292275.82</v>
      </c>
      <c r="U232" s="207">
        <f t="shared" si="3"/>
        <v>292275.82</v>
      </c>
    </row>
    <row r="233" spans="2:21" ht="25.5" customHeight="1" x14ac:dyDescent="0.2">
      <c r="B233" s="228" t="s">
        <v>505</v>
      </c>
      <c r="C233" s="229"/>
      <c r="D233" s="195" t="s">
        <v>495</v>
      </c>
      <c r="E233" s="230">
        <v>264759.12</v>
      </c>
      <c r="F233" s="230"/>
      <c r="G233" s="230">
        <v>281829.67</v>
      </c>
      <c r="H233" s="230"/>
      <c r="I233" s="162">
        <f t="shared" si="5"/>
        <v>-17070.549999999988</v>
      </c>
      <c r="J233" s="231">
        <v>38184.17</v>
      </c>
      <c r="K233" s="231"/>
      <c r="L233" s="232">
        <f t="shared" si="2"/>
        <v>-55254.719999999987</v>
      </c>
      <c r="M233" s="232"/>
      <c r="N233" s="233"/>
      <c r="O233" s="233"/>
      <c r="P233" s="160"/>
      <c r="Q233" s="157"/>
      <c r="R233" s="164"/>
      <c r="S233" s="207">
        <f t="shared" si="4"/>
        <v>0</v>
      </c>
      <c r="T233" s="209">
        <v>320013.84000000003</v>
      </c>
      <c r="U233" s="207">
        <f t="shared" si="3"/>
        <v>320013.83999999997</v>
      </c>
    </row>
    <row r="234" spans="2:21" ht="28.5" customHeight="1" x14ac:dyDescent="0.2">
      <c r="B234" s="228" t="s">
        <v>506</v>
      </c>
      <c r="C234" s="229"/>
      <c r="D234" s="195" t="s">
        <v>495</v>
      </c>
      <c r="E234" s="230">
        <v>164000</v>
      </c>
      <c r="F234" s="230"/>
      <c r="G234" s="230">
        <v>295470.33</v>
      </c>
      <c r="H234" s="230"/>
      <c r="I234" s="162">
        <f t="shared" si="5"/>
        <v>-131470.33000000002</v>
      </c>
      <c r="J234" s="231">
        <f>45731.15+2220+856</f>
        <v>48807.15</v>
      </c>
      <c r="K234" s="231"/>
      <c r="L234" s="232">
        <f t="shared" si="2"/>
        <v>-180277.48</v>
      </c>
      <c r="M234" s="232"/>
      <c r="N234" s="233"/>
      <c r="O234" s="233"/>
      <c r="P234" s="160"/>
      <c r="Q234" s="157"/>
      <c r="R234" s="164"/>
      <c r="S234" s="207">
        <f t="shared" si="4"/>
        <v>0</v>
      </c>
      <c r="T234" s="209">
        <v>344277.48</v>
      </c>
      <c r="U234" s="207">
        <f t="shared" si="3"/>
        <v>344277.48000000004</v>
      </c>
    </row>
    <row r="235" spans="2:21" ht="27" customHeight="1" x14ac:dyDescent="0.2">
      <c r="B235" s="228" t="s">
        <v>507</v>
      </c>
      <c r="C235" s="229"/>
      <c r="D235" s="195" t="s">
        <v>495</v>
      </c>
      <c r="E235" s="230">
        <v>55987.199999999997</v>
      </c>
      <c r="F235" s="230"/>
      <c r="G235" s="230">
        <v>140932.59</v>
      </c>
      <c r="H235" s="230"/>
      <c r="I235" s="162">
        <f t="shared" si="5"/>
        <v>-84945.39</v>
      </c>
      <c r="J235" s="231">
        <v>47546.17</v>
      </c>
      <c r="K235" s="231"/>
      <c r="L235" s="232">
        <f t="shared" si="2"/>
        <v>-132491.56</v>
      </c>
      <c r="M235" s="232"/>
      <c r="N235" s="233"/>
      <c r="O235" s="233"/>
      <c r="P235" s="160"/>
      <c r="Q235" s="157"/>
      <c r="R235" s="164"/>
      <c r="S235" s="207">
        <f t="shared" si="4"/>
        <v>0</v>
      </c>
      <c r="T235" s="209">
        <v>188478.76</v>
      </c>
      <c r="U235" s="207">
        <f t="shared" si="3"/>
        <v>188478.76</v>
      </c>
    </row>
    <row r="236" spans="2:21" ht="27" customHeight="1" x14ac:dyDescent="0.2">
      <c r="B236" s="228" t="s">
        <v>508</v>
      </c>
      <c r="C236" s="229"/>
      <c r="D236" s="195" t="s">
        <v>495</v>
      </c>
      <c r="E236" s="230">
        <v>86000</v>
      </c>
      <c r="F236" s="230"/>
      <c r="G236" s="230">
        <f>83497.34+2502.66</f>
        <v>86000</v>
      </c>
      <c r="H236" s="230"/>
      <c r="I236" s="162">
        <f t="shared" si="5"/>
        <v>0</v>
      </c>
      <c r="J236" s="231">
        <f>8847+17096.06+2889+790+856</f>
        <v>30478.06</v>
      </c>
      <c r="K236" s="231"/>
      <c r="L236" s="232">
        <f t="shared" si="2"/>
        <v>-30478.06</v>
      </c>
      <c r="M236" s="232"/>
      <c r="N236" s="233"/>
      <c r="O236" s="233"/>
      <c r="P236" s="160"/>
      <c r="Q236" s="157"/>
      <c r="R236" s="164"/>
      <c r="S236" s="207">
        <f t="shared" si="4"/>
        <v>0</v>
      </c>
      <c r="T236" s="209">
        <v>116478.06</v>
      </c>
      <c r="U236" s="207">
        <f t="shared" si="3"/>
        <v>116478.06</v>
      </c>
    </row>
    <row r="237" spans="2:21" ht="27.75" customHeight="1" x14ac:dyDescent="0.2">
      <c r="B237" s="228" t="s">
        <v>509</v>
      </c>
      <c r="C237" s="229"/>
      <c r="D237" s="195" t="s">
        <v>495</v>
      </c>
      <c r="E237" s="230">
        <v>240000</v>
      </c>
      <c r="F237" s="230"/>
      <c r="G237" s="230">
        <v>355672.38</v>
      </c>
      <c r="H237" s="230"/>
      <c r="I237" s="162">
        <f t="shared" si="5"/>
        <v>-115672.38</v>
      </c>
      <c r="J237" s="231">
        <v>37270.75</v>
      </c>
      <c r="K237" s="231"/>
      <c r="L237" s="232">
        <f t="shared" si="2"/>
        <v>-152943.13</v>
      </c>
      <c r="M237" s="232"/>
      <c r="N237" s="233"/>
      <c r="O237" s="233"/>
      <c r="P237" s="160"/>
      <c r="Q237" s="157"/>
      <c r="R237" s="164"/>
      <c r="S237" s="207">
        <f t="shared" si="4"/>
        <v>0</v>
      </c>
      <c r="T237" s="209">
        <v>392943.13</v>
      </c>
      <c r="U237" s="207">
        <f t="shared" si="3"/>
        <v>392943.13</v>
      </c>
    </row>
    <row r="238" spans="2:21" ht="27.75" customHeight="1" x14ac:dyDescent="0.2">
      <c r="B238" s="228" t="s">
        <v>510</v>
      </c>
      <c r="C238" s="229"/>
      <c r="D238" s="195" t="s">
        <v>495</v>
      </c>
      <c r="E238" s="230">
        <v>96752.86</v>
      </c>
      <c r="F238" s="230"/>
      <c r="G238" s="230">
        <v>121938.21</v>
      </c>
      <c r="H238" s="230"/>
      <c r="I238" s="162">
        <f t="shared" si="5"/>
        <v>-25185.350000000006</v>
      </c>
      <c r="J238" s="231">
        <f>11771.57+17000.01+5274</f>
        <v>34045.58</v>
      </c>
      <c r="K238" s="231"/>
      <c r="L238" s="232">
        <f t="shared" si="2"/>
        <v>-59230.930000000008</v>
      </c>
      <c r="M238" s="232"/>
      <c r="N238" s="233"/>
      <c r="O238" s="233"/>
      <c r="P238" s="160"/>
      <c r="Q238" s="157"/>
      <c r="R238" s="164"/>
      <c r="S238" s="207">
        <f t="shared" si="4"/>
        <v>0</v>
      </c>
      <c r="T238" s="209">
        <v>155983.79</v>
      </c>
      <c r="U238" s="207">
        <f t="shared" si="3"/>
        <v>155983.79</v>
      </c>
    </row>
    <row r="239" spans="2:21" ht="25.5" customHeight="1" x14ac:dyDescent="0.2">
      <c r="B239" s="228" t="s">
        <v>511</v>
      </c>
      <c r="C239" s="229"/>
      <c r="D239" s="195" t="s">
        <v>495</v>
      </c>
      <c r="E239" s="230">
        <v>269000</v>
      </c>
      <c r="F239" s="230"/>
      <c r="G239" s="230">
        <v>563263.76</v>
      </c>
      <c r="H239" s="230"/>
      <c r="I239" s="162">
        <f t="shared" si="5"/>
        <v>-294263.76</v>
      </c>
      <c r="J239" s="231">
        <f>60315.85+2520.82</f>
        <v>62836.67</v>
      </c>
      <c r="K239" s="231"/>
      <c r="L239" s="232">
        <f t="shared" si="2"/>
        <v>-357100.43</v>
      </c>
      <c r="M239" s="232"/>
      <c r="N239" s="233"/>
      <c r="O239" s="233"/>
      <c r="P239" s="160"/>
      <c r="Q239" s="157"/>
      <c r="R239" s="164"/>
      <c r="S239" s="207">
        <f t="shared" si="4"/>
        <v>0</v>
      </c>
      <c r="T239" s="209">
        <v>626100.43000000005</v>
      </c>
      <c r="U239" s="207">
        <f t="shared" si="3"/>
        <v>626100.43000000005</v>
      </c>
    </row>
    <row r="240" spans="2:21" ht="28.5" customHeight="1" x14ac:dyDescent="0.2">
      <c r="B240" s="228" t="s">
        <v>512</v>
      </c>
      <c r="C240" s="229"/>
      <c r="D240" s="195" t="s">
        <v>495</v>
      </c>
      <c r="E240" s="230">
        <v>100000</v>
      </c>
      <c r="F240" s="230"/>
      <c r="G240" s="230">
        <v>312672.65000000002</v>
      </c>
      <c r="H240" s="230"/>
      <c r="I240" s="162">
        <f t="shared" si="5"/>
        <v>-212672.65000000002</v>
      </c>
      <c r="J240" s="231">
        <f>22385.61+856</f>
        <v>23241.61</v>
      </c>
      <c r="K240" s="231"/>
      <c r="L240" s="232">
        <f t="shared" si="2"/>
        <v>-235914.26</v>
      </c>
      <c r="M240" s="232"/>
      <c r="N240" s="233"/>
      <c r="O240" s="233"/>
      <c r="P240" s="160"/>
      <c r="Q240" s="157"/>
      <c r="R240" s="164"/>
      <c r="S240" s="207">
        <f t="shared" si="4"/>
        <v>0</v>
      </c>
      <c r="T240" s="209">
        <v>335914.26</v>
      </c>
      <c r="U240" s="207">
        <f t="shared" si="3"/>
        <v>335914.26</v>
      </c>
    </row>
    <row r="241" spans="2:21" ht="23.25" customHeight="1" x14ac:dyDescent="0.2">
      <c r="B241" s="228" t="s">
        <v>513</v>
      </c>
      <c r="C241" s="229"/>
      <c r="D241" s="195" t="s">
        <v>493</v>
      </c>
      <c r="E241" s="230">
        <v>48138.29</v>
      </c>
      <c r="F241" s="230"/>
      <c r="G241" s="230">
        <v>104521.38</v>
      </c>
      <c r="H241" s="230"/>
      <c r="I241" s="162">
        <f>E241-G241</f>
        <v>-56383.090000000004</v>
      </c>
      <c r="J241" s="231">
        <f>35104.94+1919</f>
        <v>37023.94</v>
      </c>
      <c r="K241" s="231"/>
      <c r="L241" s="232">
        <f t="shared" si="2"/>
        <v>-93407.03</v>
      </c>
      <c r="M241" s="232"/>
      <c r="N241" s="233"/>
      <c r="O241" s="233"/>
      <c r="P241" s="160"/>
      <c r="Q241" s="157"/>
      <c r="R241" s="164">
        <v>404600</v>
      </c>
      <c r="S241" s="207">
        <f t="shared" si="4"/>
        <v>0</v>
      </c>
      <c r="T241" s="209">
        <v>141545.32</v>
      </c>
      <c r="U241" s="207">
        <f t="shared" si="3"/>
        <v>141545.32</v>
      </c>
    </row>
    <row r="242" spans="2:21" ht="22.5" customHeight="1" x14ac:dyDescent="0.2">
      <c r="B242" s="228" t="s">
        <v>491</v>
      </c>
      <c r="C242" s="229"/>
      <c r="D242" s="198" t="s">
        <v>493</v>
      </c>
      <c r="E242" s="230">
        <v>95040</v>
      </c>
      <c r="F242" s="230"/>
      <c r="G242" s="230">
        <v>115967</v>
      </c>
      <c r="H242" s="230"/>
      <c r="I242" s="162">
        <f>E242-G242</f>
        <v>-20927</v>
      </c>
      <c r="J242" s="231">
        <f>17770+6877</f>
        <v>24647</v>
      </c>
      <c r="K242" s="231"/>
      <c r="L242" s="232">
        <f t="shared" si="2"/>
        <v>-45574</v>
      </c>
      <c r="M242" s="232"/>
      <c r="N242" s="233"/>
      <c r="O242" s="233"/>
      <c r="P242" s="164"/>
      <c r="Q242" s="163"/>
      <c r="R242" s="164"/>
      <c r="S242" s="207">
        <f t="shared" si="4"/>
        <v>0</v>
      </c>
      <c r="T242" s="209">
        <v>140614</v>
      </c>
      <c r="U242" s="207">
        <f t="shared" si="3"/>
        <v>140614</v>
      </c>
    </row>
    <row r="243" spans="2:21" ht="24.75" customHeight="1" x14ac:dyDescent="0.2">
      <c r="B243" s="228" t="s">
        <v>492</v>
      </c>
      <c r="C243" s="229"/>
      <c r="D243" s="198" t="s">
        <v>493</v>
      </c>
      <c r="E243" s="230">
        <v>112990.39</v>
      </c>
      <c r="F243" s="230"/>
      <c r="G243" s="230">
        <f>156845.85-33000</f>
        <v>123845.85</v>
      </c>
      <c r="H243" s="230"/>
      <c r="I243" s="174">
        <f t="shared" ref="I243:I249" si="6">E243-G243</f>
        <v>-10855.460000000006</v>
      </c>
      <c r="J243" s="231">
        <v>14743.32</v>
      </c>
      <c r="K243" s="231"/>
      <c r="L243" s="232">
        <f t="shared" si="2"/>
        <v>-25598.780000000006</v>
      </c>
      <c r="M243" s="232"/>
      <c r="N243" s="233"/>
      <c r="O243" s="233"/>
      <c r="P243" s="164"/>
      <c r="Q243" s="163"/>
      <c r="R243" s="164"/>
      <c r="S243" s="207">
        <f t="shared" si="4"/>
        <v>0</v>
      </c>
      <c r="T243" s="209">
        <v>138589.17000000001</v>
      </c>
      <c r="U243" s="207">
        <f t="shared" si="3"/>
        <v>138589.17000000001</v>
      </c>
    </row>
    <row r="244" spans="2:21" ht="22.5" customHeight="1" x14ac:dyDescent="0.2">
      <c r="B244" s="228" t="s">
        <v>514</v>
      </c>
      <c r="C244" s="229"/>
      <c r="D244" s="195" t="s">
        <v>496</v>
      </c>
      <c r="E244" s="230">
        <v>121500</v>
      </c>
      <c r="F244" s="230"/>
      <c r="G244" s="230">
        <v>162140.70000000001</v>
      </c>
      <c r="H244" s="230"/>
      <c r="I244" s="174">
        <f t="shared" si="6"/>
        <v>-40640.700000000012</v>
      </c>
      <c r="J244" s="231">
        <f>21508.9+856</f>
        <v>22364.9</v>
      </c>
      <c r="K244" s="231"/>
      <c r="L244" s="232">
        <f t="shared" si="2"/>
        <v>-63005.600000000013</v>
      </c>
      <c r="M244" s="232"/>
      <c r="N244" s="233"/>
      <c r="O244" s="233"/>
      <c r="P244" s="164"/>
      <c r="Q244" s="163"/>
      <c r="R244" s="164">
        <v>252000</v>
      </c>
      <c r="S244" s="207">
        <f t="shared" si="4"/>
        <v>0</v>
      </c>
      <c r="T244" s="209">
        <v>184505.60000000001</v>
      </c>
      <c r="U244" s="207">
        <f t="shared" si="3"/>
        <v>184505.60000000001</v>
      </c>
    </row>
    <row r="245" spans="2:21" ht="33" customHeight="1" x14ac:dyDescent="0.2">
      <c r="B245" s="228" t="s">
        <v>515</v>
      </c>
      <c r="C245" s="229"/>
      <c r="D245" s="195" t="s">
        <v>496</v>
      </c>
      <c r="E245" s="230">
        <v>560000</v>
      </c>
      <c r="F245" s="230"/>
      <c r="G245" s="230">
        <v>1062301.56</v>
      </c>
      <c r="H245" s="230"/>
      <c r="I245" s="188">
        <f t="shared" si="6"/>
        <v>-502301.56000000006</v>
      </c>
      <c r="J245" s="231">
        <v>40696.51</v>
      </c>
      <c r="K245" s="231"/>
      <c r="L245" s="232">
        <f t="shared" si="2"/>
        <v>-542998.07000000007</v>
      </c>
      <c r="M245" s="232"/>
      <c r="N245" s="233"/>
      <c r="O245" s="233"/>
      <c r="P245" s="164"/>
      <c r="Q245" s="163"/>
      <c r="R245" s="164"/>
      <c r="S245" s="207">
        <f t="shared" si="4"/>
        <v>0</v>
      </c>
      <c r="T245" s="209">
        <v>1102998.07</v>
      </c>
      <c r="U245" s="207">
        <f t="shared" si="3"/>
        <v>1102998.07</v>
      </c>
    </row>
    <row r="246" spans="2:21" ht="22.5" customHeight="1" x14ac:dyDescent="0.2">
      <c r="B246" s="228" t="s">
        <v>516</v>
      </c>
      <c r="C246" s="229"/>
      <c r="D246" s="195" t="s">
        <v>496</v>
      </c>
      <c r="E246" s="230">
        <v>349920</v>
      </c>
      <c r="F246" s="230"/>
      <c r="G246" s="230">
        <v>477750.09</v>
      </c>
      <c r="H246" s="230"/>
      <c r="I246" s="188">
        <f t="shared" si="6"/>
        <v>-127830.09000000003</v>
      </c>
      <c r="J246" s="231">
        <v>27109.96</v>
      </c>
      <c r="K246" s="231"/>
      <c r="L246" s="232">
        <f t="shared" si="2"/>
        <v>-154940.05000000002</v>
      </c>
      <c r="M246" s="232"/>
      <c r="N246" s="233"/>
      <c r="O246" s="233"/>
      <c r="P246" s="164"/>
      <c r="Q246" s="163"/>
      <c r="R246" s="164"/>
      <c r="S246" s="207">
        <f t="shared" si="4"/>
        <v>0</v>
      </c>
      <c r="T246" s="209">
        <v>504860.05</v>
      </c>
      <c r="U246" s="207">
        <f t="shared" si="3"/>
        <v>504860.05000000005</v>
      </c>
    </row>
    <row r="247" spans="2:21" ht="22.5" customHeight="1" x14ac:dyDescent="0.2">
      <c r="B247" s="228" t="s">
        <v>517</v>
      </c>
      <c r="C247" s="229"/>
      <c r="D247" s="195" t="s">
        <v>496</v>
      </c>
      <c r="E247" s="230">
        <v>135379.68</v>
      </c>
      <c r="F247" s="230"/>
      <c r="G247" s="230">
        <v>202855.5</v>
      </c>
      <c r="H247" s="230"/>
      <c r="I247" s="188">
        <f t="shared" si="6"/>
        <v>-67475.820000000007</v>
      </c>
      <c r="J247" s="231">
        <f>19622+855.1</f>
        <v>20477.099999999999</v>
      </c>
      <c r="K247" s="231"/>
      <c r="L247" s="232">
        <f t="shared" si="2"/>
        <v>-87952.920000000013</v>
      </c>
      <c r="M247" s="232"/>
      <c r="N247" s="233"/>
      <c r="O247" s="233"/>
      <c r="P247" s="164"/>
      <c r="Q247" s="163"/>
      <c r="R247" s="164"/>
      <c r="S247" s="207">
        <f t="shared" si="4"/>
        <v>0</v>
      </c>
      <c r="T247" s="209">
        <v>223332.6</v>
      </c>
      <c r="U247" s="207">
        <f t="shared" si="3"/>
        <v>223332.6</v>
      </c>
    </row>
    <row r="248" spans="2:21" ht="22.5" customHeight="1" x14ac:dyDescent="0.2">
      <c r="B248" s="228" t="s">
        <v>518</v>
      </c>
      <c r="C248" s="229"/>
      <c r="D248" s="195" t="s">
        <v>496</v>
      </c>
      <c r="E248" s="230">
        <v>116640</v>
      </c>
      <c r="F248" s="230"/>
      <c r="G248" s="230">
        <v>250085.8</v>
      </c>
      <c r="H248" s="230"/>
      <c r="I248" s="188">
        <f t="shared" si="6"/>
        <v>-133445.79999999999</v>
      </c>
      <c r="J248" s="231">
        <v>24440</v>
      </c>
      <c r="K248" s="231"/>
      <c r="L248" s="232">
        <f t="shared" si="2"/>
        <v>-157885.79999999999</v>
      </c>
      <c r="M248" s="232"/>
      <c r="N248" s="233"/>
      <c r="O248" s="233"/>
      <c r="P248" s="164"/>
      <c r="Q248" s="163"/>
      <c r="R248" s="164"/>
      <c r="S248" s="207">
        <f t="shared" si="4"/>
        <v>0</v>
      </c>
      <c r="T248" s="209">
        <v>274525.8</v>
      </c>
      <c r="U248" s="207">
        <f t="shared" si="3"/>
        <v>274525.8</v>
      </c>
    </row>
    <row r="249" spans="2:21" ht="22.5" customHeight="1" x14ac:dyDescent="0.2">
      <c r="B249" s="228" t="s">
        <v>537</v>
      </c>
      <c r="C249" s="229"/>
      <c r="D249" s="195" t="s">
        <v>496</v>
      </c>
      <c r="E249" s="230">
        <v>111333.33</v>
      </c>
      <c r="F249" s="230"/>
      <c r="G249" s="230">
        <v>193539.27</v>
      </c>
      <c r="H249" s="230"/>
      <c r="I249" s="188">
        <f t="shared" si="6"/>
        <v>-82205.939999999988</v>
      </c>
      <c r="J249" s="231">
        <f>24273+2000</f>
        <v>26273</v>
      </c>
      <c r="K249" s="231"/>
      <c r="L249" s="232">
        <f t="shared" si="2"/>
        <v>-108478.93999999999</v>
      </c>
      <c r="M249" s="232"/>
      <c r="N249" s="233"/>
      <c r="O249" s="233"/>
      <c r="P249" s="164"/>
      <c r="Q249" s="163"/>
      <c r="R249" s="164"/>
      <c r="S249" s="207">
        <f t="shared" si="4"/>
        <v>0</v>
      </c>
      <c r="T249" s="209">
        <v>219812.27</v>
      </c>
      <c r="U249" s="207">
        <f t="shared" si="3"/>
        <v>219812.27</v>
      </c>
    </row>
    <row r="250" spans="2:21" ht="22.5" customHeight="1" x14ac:dyDescent="0.2">
      <c r="B250" s="228" t="s">
        <v>538</v>
      </c>
      <c r="C250" s="229"/>
      <c r="D250" s="195" t="s">
        <v>539</v>
      </c>
      <c r="E250" s="230">
        <v>216000</v>
      </c>
      <c r="F250" s="230"/>
      <c r="G250" s="230">
        <v>347673.17</v>
      </c>
      <c r="H250" s="230"/>
      <c r="I250" s="217">
        <f t="shared" ref="I250:I253" si="7">E250-G250</f>
        <v>-131673.16999999998</v>
      </c>
      <c r="J250" s="231">
        <v>31226.34</v>
      </c>
      <c r="K250" s="231"/>
      <c r="L250" s="232">
        <f t="shared" ref="L250" si="8">E250-G250-J250</f>
        <v>-162899.50999999998</v>
      </c>
      <c r="M250" s="232"/>
      <c r="N250" s="233"/>
      <c r="O250" s="233"/>
      <c r="P250" s="164"/>
      <c r="Q250" s="163"/>
      <c r="R250" s="164"/>
      <c r="S250" s="207">
        <f t="shared" si="4"/>
        <v>0</v>
      </c>
      <c r="T250" s="209">
        <v>378899.51</v>
      </c>
      <c r="U250" s="207">
        <f t="shared" si="3"/>
        <v>378899.51</v>
      </c>
    </row>
    <row r="251" spans="2:21" ht="22.5" customHeight="1" x14ac:dyDescent="0.2">
      <c r="B251" s="228" t="s">
        <v>751</v>
      </c>
      <c r="C251" s="229"/>
      <c r="D251" s="195" t="s">
        <v>755</v>
      </c>
      <c r="E251" s="230">
        <v>232218</v>
      </c>
      <c r="F251" s="230"/>
      <c r="G251" s="230">
        <v>376898.58</v>
      </c>
      <c r="H251" s="230"/>
      <c r="I251" s="224">
        <f t="shared" si="7"/>
        <v>-144680.58000000002</v>
      </c>
      <c r="J251" s="231">
        <v>0</v>
      </c>
      <c r="K251" s="231"/>
      <c r="L251" s="232">
        <f t="shared" ref="L251" si="9">E251-G251-J251</f>
        <v>-144680.58000000002</v>
      </c>
      <c r="M251" s="232"/>
      <c r="N251" s="233"/>
      <c r="O251" s="233"/>
      <c r="P251" s="164"/>
      <c r="Q251" s="163"/>
      <c r="R251" s="164"/>
      <c r="S251" s="207"/>
      <c r="U251" s="207"/>
    </row>
    <row r="252" spans="2:21" ht="22.5" customHeight="1" x14ac:dyDescent="0.2">
      <c r="B252" s="228" t="s">
        <v>752</v>
      </c>
      <c r="C252" s="229"/>
      <c r="D252" s="195" t="s">
        <v>754</v>
      </c>
      <c r="E252" s="230">
        <v>365525.46</v>
      </c>
      <c r="F252" s="230"/>
      <c r="G252" s="230">
        <v>325512.24</v>
      </c>
      <c r="H252" s="230"/>
      <c r="I252" s="224">
        <f t="shared" si="7"/>
        <v>40013.22000000003</v>
      </c>
      <c r="J252" s="231">
        <v>44714.3</v>
      </c>
      <c r="K252" s="231"/>
      <c r="L252" s="232">
        <f t="shared" ref="L252" si="10">E252-G252-J252</f>
        <v>-4701.0799999999726</v>
      </c>
      <c r="M252" s="232"/>
      <c r="N252" s="233"/>
      <c r="O252" s="233"/>
      <c r="P252" s="164"/>
      <c r="Q252" s="163"/>
      <c r="R252" s="164"/>
      <c r="S252" s="207"/>
      <c r="U252" s="207"/>
    </row>
    <row r="253" spans="2:21" ht="22.5" hidden="1" customHeight="1" x14ac:dyDescent="0.2">
      <c r="B253" s="228" t="s">
        <v>753</v>
      </c>
      <c r="C253" s="229"/>
      <c r="D253" s="195"/>
      <c r="E253" s="230"/>
      <c r="F253" s="230"/>
      <c r="G253" s="230"/>
      <c r="H253" s="230"/>
      <c r="I253" s="224">
        <f t="shared" si="7"/>
        <v>0</v>
      </c>
      <c r="J253" s="231"/>
      <c r="K253" s="231"/>
      <c r="L253" s="232">
        <f t="shared" ref="L253" si="11">E253-G253-J253</f>
        <v>0</v>
      </c>
      <c r="M253" s="232"/>
      <c r="N253" s="233"/>
      <c r="O253" s="233"/>
      <c r="P253" s="164"/>
      <c r="Q253" s="163"/>
      <c r="R253" s="164"/>
      <c r="S253" s="207"/>
      <c r="U253" s="207"/>
    </row>
    <row r="254" spans="2:21" ht="12" customHeight="1" x14ac:dyDescent="0.2">
      <c r="B254" s="199"/>
      <c r="C254" s="200"/>
      <c r="D254" s="201"/>
      <c r="E254" s="202"/>
      <c r="F254" s="202"/>
      <c r="G254" s="202"/>
      <c r="H254" s="202"/>
      <c r="I254" s="203"/>
      <c r="J254" s="204"/>
      <c r="K254" s="204"/>
      <c r="L254" s="203"/>
      <c r="M254" s="203"/>
      <c r="N254" s="235"/>
      <c r="O254" s="235"/>
      <c r="P254" s="205"/>
      <c r="Q254" s="206"/>
      <c r="R254" s="205"/>
      <c r="S254" s="207">
        <f t="shared" si="4"/>
        <v>0</v>
      </c>
      <c r="U254" s="207">
        <f t="shared" si="3"/>
        <v>0</v>
      </c>
    </row>
    <row r="255" spans="2:21" ht="25.5" customHeight="1" x14ac:dyDescent="0.2">
      <c r="B255" s="228" t="s">
        <v>519</v>
      </c>
      <c r="C255" s="229"/>
      <c r="D255" s="195" t="s">
        <v>496</v>
      </c>
      <c r="E255" s="230">
        <v>215300</v>
      </c>
      <c r="F255" s="230"/>
      <c r="G255" s="230">
        <v>314240.64000000001</v>
      </c>
      <c r="H255" s="230"/>
      <c r="I255" s="162">
        <f t="shared" si="5"/>
        <v>-98940.640000000014</v>
      </c>
      <c r="J255" s="231">
        <v>25140.23</v>
      </c>
      <c r="K255" s="231"/>
      <c r="L255" s="232">
        <f t="shared" ref="L255" si="12">E255-G255-J255</f>
        <v>-124080.87000000001</v>
      </c>
      <c r="M255" s="232"/>
      <c r="N255" s="233"/>
      <c r="O255" s="233"/>
      <c r="P255" s="160"/>
      <c r="Q255" s="157"/>
      <c r="R255" s="164"/>
      <c r="S255" s="207">
        <f t="shared" si="4"/>
        <v>0</v>
      </c>
      <c r="T255" s="209">
        <v>339380.87</v>
      </c>
      <c r="U255" s="207">
        <f t="shared" si="3"/>
        <v>339380.87</v>
      </c>
    </row>
    <row r="256" spans="2:21" ht="26.25" customHeight="1" x14ac:dyDescent="0.2">
      <c r="B256" s="228" t="s">
        <v>520</v>
      </c>
      <c r="C256" s="229"/>
      <c r="D256" s="195" t="s">
        <v>496</v>
      </c>
      <c r="E256" s="230">
        <v>129141.99</v>
      </c>
      <c r="F256" s="230">
        <v>129141.99</v>
      </c>
      <c r="G256" s="230">
        <v>156756.32</v>
      </c>
      <c r="H256" s="230">
        <v>156756.32</v>
      </c>
      <c r="I256" s="162">
        <f t="shared" si="5"/>
        <v>-27614.33</v>
      </c>
      <c r="J256" s="231">
        <f>21111.18-12577.85</f>
        <v>8533.33</v>
      </c>
      <c r="K256" s="231"/>
      <c r="L256" s="232">
        <f t="shared" ref="L256:L271" si="13">E256-G256-J256</f>
        <v>-36147.660000000003</v>
      </c>
      <c r="M256" s="232"/>
      <c r="N256" s="233"/>
      <c r="O256" s="233"/>
      <c r="P256" s="160"/>
      <c r="Q256" s="157"/>
      <c r="R256" s="164"/>
      <c r="S256" s="207">
        <f>U256-T256</f>
        <v>0</v>
      </c>
      <c r="T256" s="209">
        <v>165289.65</v>
      </c>
      <c r="U256" s="207">
        <f t="shared" si="3"/>
        <v>165289.65</v>
      </c>
    </row>
    <row r="257" spans="1:21" ht="24.75" customHeight="1" x14ac:dyDescent="0.2">
      <c r="B257" s="228" t="s">
        <v>521</v>
      </c>
      <c r="C257" s="229"/>
      <c r="D257" s="195" t="s">
        <v>496</v>
      </c>
      <c r="E257" s="230">
        <v>326340</v>
      </c>
      <c r="F257" s="230"/>
      <c r="G257" s="230">
        <v>320800.19</v>
      </c>
      <c r="H257" s="230"/>
      <c r="I257" s="162">
        <f t="shared" si="5"/>
        <v>5539.8099999999977</v>
      </c>
      <c r="J257" s="231">
        <f>812+5539.81+1740</f>
        <v>8091.81</v>
      </c>
      <c r="K257" s="231"/>
      <c r="L257" s="232">
        <f t="shared" si="13"/>
        <v>-2552.0000000000027</v>
      </c>
      <c r="M257" s="232"/>
      <c r="N257" s="233"/>
      <c r="O257" s="233"/>
      <c r="P257" s="160"/>
      <c r="Q257" s="157"/>
      <c r="R257" s="164"/>
      <c r="S257" s="207">
        <f t="shared" si="4"/>
        <v>0</v>
      </c>
      <c r="T257" s="209">
        <v>328892</v>
      </c>
      <c r="U257" s="207">
        <f t="shared" si="3"/>
        <v>328892</v>
      </c>
    </row>
    <row r="258" spans="1:21" ht="22.5" customHeight="1" x14ac:dyDescent="0.2">
      <c r="B258" s="228" t="s">
        <v>522</v>
      </c>
      <c r="C258" s="229"/>
      <c r="D258" s="195" t="s">
        <v>496</v>
      </c>
      <c r="E258" s="230">
        <v>244208.33</v>
      </c>
      <c r="F258" s="230"/>
      <c r="G258" s="230">
        <v>286807.5</v>
      </c>
      <c r="H258" s="230"/>
      <c r="I258" s="162">
        <f t="shared" si="5"/>
        <v>-42599.170000000013</v>
      </c>
      <c r="J258" s="231">
        <f>1932.68+1799.96</f>
        <v>3732.6400000000003</v>
      </c>
      <c r="K258" s="231"/>
      <c r="L258" s="232">
        <f t="shared" si="13"/>
        <v>-46331.810000000012</v>
      </c>
      <c r="M258" s="232"/>
      <c r="N258" s="233"/>
      <c r="O258" s="233"/>
      <c r="P258" s="160"/>
      <c r="Q258" s="157" t="s">
        <v>540</v>
      </c>
      <c r="R258" s="164"/>
      <c r="S258" s="207">
        <f t="shared" si="4"/>
        <v>290540.14</v>
      </c>
      <c r="T258" s="209">
        <v>0</v>
      </c>
      <c r="U258" s="207">
        <f t="shared" si="3"/>
        <v>290540.14</v>
      </c>
    </row>
    <row r="259" spans="1:21" ht="24.75" hidden="1" customHeight="1" x14ac:dyDescent="0.2">
      <c r="B259" s="228" t="s">
        <v>523</v>
      </c>
      <c r="C259" s="229"/>
      <c r="D259" s="195" t="s">
        <v>496</v>
      </c>
      <c r="E259" s="230">
        <v>240570</v>
      </c>
      <c r="F259" s="230">
        <v>240570</v>
      </c>
      <c r="G259" s="230">
        <v>225120</v>
      </c>
      <c r="H259" s="230">
        <v>225120</v>
      </c>
      <c r="I259" s="162">
        <f t="shared" si="5"/>
        <v>15450</v>
      </c>
      <c r="J259" s="231">
        <v>43456.160000000003</v>
      </c>
      <c r="K259" s="231"/>
      <c r="L259" s="232">
        <f t="shared" si="13"/>
        <v>-28006.160000000003</v>
      </c>
      <c r="M259" s="232"/>
      <c r="N259" s="238">
        <v>450000</v>
      </c>
      <c r="O259" s="239"/>
      <c r="P259" s="164">
        <f>N259-J259-G259</f>
        <v>181423.83999999997</v>
      </c>
      <c r="Q259" s="163" t="s">
        <v>477</v>
      </c>
      <c r="R259" s="164">
        <v>482000</v>
      </c>
      <c r="S259" s="207">
        <f t="shared" si="4"/>
        <v>0</v>
      </c>
      <c r="T259" s="209">
        <v>268576.15999999997</v>
      </c>
      <c r="U259" s="207">
        <f t="shared" si="3"/>
        <v>268576.16000000003</v>
      </c>
    </row>
    <row r="260" spans="1:21" s="161" customFormat="1" ht="30" hidden="1" customHeight="1" x14ac:dyDescent="0.2">
      <c r="B260" s="228" t="s">
        <v>536</v>
      </c>
      <c r="C260" s="229"/>
      <c r="D260" s="195"/>
      <c r="E260" s="230">
        <v>381916.66</v>
      </c>
      <c r="F260" s="230">
        <v>381916.66</v>
      </c>
      <c r="G260" s="230">
        <v>515587.5</v>
      </c>
      <c r="H260" s="230">
        <v>515587.5</v>
      </c>
      <c r="I260" s="162">
        <f t="shared" si="5"/>
        <v>-133670.84000000003</v>
      </c>
      <c r="J260" s="231">
        <v>34913.520000000004</v>
      </c>
      <c r="K260" s="231"/>
      <c r="L260" s="232">
        <f t="shared" si="13"/>
        <v>-168584.36000000004</v>
      </c>
      <c r="M260" s="232"/>
      <c r="N260" s="238">
        <v>680000</v>
      </c>
      <c r="O260" s="239"/>
      <c r="P260" s="164">
        <f>N260-J260-G260</f>
        <v>129498.97999999998</v>
      </c>
      <c r="Q260" s="163" t="s">
        <v>477</v>
      </c>
      <c r="R260" s="164">
        <v>680000</v>
      </c>
      <c r="S260" s="207">
        <v>0</v>
      </c>
      <c r="T260" s="211">
        <v>0</v>
      </c>
      <c r="U260" s="207">
        <v>0</v>
      </c>
    </row>
    <row r="261" spans="1:21" ht="33" customHeight="1" x14ac:dyDescent="0.2">
      <c r="B261" s="228" t="s">
        <v>524</v>
      </c>
      <c r="C261" s="229"/>
      <c r="D261" s="195"/>
      <c r="E261" s="230">
        <f>919364.92-5000</f>
        <v>914364.92</v>
      </c>
      <c r="F261" s="230"/>
      <c r="G261" s="230">
        <v>763372.75</v>
      </c>
      <c r="H261" s="230"/>
      <c r="I261" s="162">
        <f t="shared" si="5"/>
        <v>150992.17000000004</v>
      </c>
      <c r="J261" s="231">
        <f>104088.43+85397.29</f>
        <v>189485.71999999997</v>
      </c>
      <c r="K261" s="231"/>
      <c r="L261" s="232">
        <f t="shared" si="13"/>
        <v>-38493.54999999993</v>
      </c>
      <c r="M261" s="232"/>
      <c r="N261" s="238">
        <v>2049000</v>
      </c>
      <c r="O261" s="239"/>
      <c r="P261" s="164"/>
      <c r="Q261" s="163"/>
      <c r="R261" s="164"/>
      <c r="S261" s="207">
        <f t="shared" si="4"/>
        <v>0</v>
      </c>
      <c r="T261" s="209">
        <v>952858.47</v>
      </c>
      <c r="U261" s="207">
        <f t="shared" ref="U261:U278" si="14">G261+J261</f>
        <v>952858.47</v>
      </c>
    </row>
    <row r="262" spans="1:21" ht="22.5" customHeight="1" x14ac:dyDescent="0.2">
      <c r="B262" s="228" t="s">
        <v>525</v>
      </c>
      <c r="C262" s="229"/>
      <c r="D262" s="195" t="s">
        <v>526</v>
      </c>
      <c r="E262" s="230">
        <v>287612.57</v>
      </c>
      <c r="F262" s="230"/>
      <c r="G262" s="230">
        <v>280717.59000000003</v>
      </c>
      <c r="H262" s="230"/>
      <c r="I262" s="162">
        <f t="shared" si="5"/>
        <v>6894.9799999999814</v>
      </c>
      <c r="J262" s="231">
        <f>29855.36+6894.98</f>
        <v>36750.339999999997</v>
      </c>
      <c r="K262" s="231"/>
      <c r="L262" s="232">
        <f t="shared" si="13"/>
        <v>-29855.360000000015</v>
      </c>
      <c r="M262" s="232"/>
      <c r="N262" s="233"/>
      <c r="O262" s="233"/>
      <c r="P262" s="160"/>
      <c r="Q262" s="157"/>
      <c r="R262" s="164"/>
      <c r="S262" s="207">
        <f t="shared" si="4"/>
        <v>0</v>
      </c>
      <c r="T262" s="209">
        <v>317467.93</v>
      </c>
      <c r="U262" s="207">
        <f t="shared" si="14"/>
        <v>317467.93000000005</v>
      </c>
    </row>
    <row r="263" spans="1:21" ht="24" customHeight="1" x14ac:dyDescent="0.2">
      <c r="B263" s="228" t="s">
        <v>527</v>
      </c>
      <c r="C263" s="229"/>
      <c r="D263" s="195" t="s">
        <v>495</v>
      </c>
      <c r="E263" s="230">
        <v>464380</v>
      </c>
      <c r="F263" s="230">
        <v>464380</v>
      </c>
      <c r="G263" s="230">
        <v>668086.73</v>
      </c>
      <c r="H263" s="230">
        <v>668086.73</v>
      </c>
      <c r="I263" s="162">
        <f t="shared" si="5"/>
        <v>-203706.72999999998</v>
      </c>
      <c r="J263" s="231">
        <f>21409.85+2394+5839+600+97.98</f>
        <v>30340.829999999998</v>
      </c>
      <c r="K263" s="231"/>
      <c r="L263" s="232">
        <f t="shared" si="13"/>
        <v>-234047.55999999997</v>
      </c>
      <c r="M263" s="232"/>
      <c r="N263" s="233"/>
      <c r="O263" s="233"/>
      <c r="P263" s="160"/>
      <c r="Q263" s="157"/>
      <c r="R263" s="164"/>
      <c r="S263" s="207">
        <f t="shared" si="4"/>
        <v>0</v>
      </c>
      <c r="T263" s="209">
        <v>698427.56</v>
      </c>
      <c r="U263" s="207">
        <f t="shared" si="14"/>
        <v>698427.55999999994</v>
      </c>
    </row>
    <row r="264" spans="1:21" ht="24.75" customHeight="1" x14ac:dyDescent="0.2">
      <c r="B264" s="228" t="s">
        <v>528</v>
      </c>
      <c r="C264" s="229"/>
      <c r="D264" s="195" t="s">
        <v>495</v>
      </c>
      <c r="E264" s="230">
        <v>124221</v>
      </c>
      <c r="F264" s="230">
        <v>124221</v>
      </c>
      <c r="G264" s="230">
        <v>182267.96</v>
      </c>
      <c r="H264" s="230">
        <v>182267.96</v>
      </c>
      <c r="I264" s="162">
        <f t="shared" si="5"/>
        <v>-58046.959999999992</v>
      </c>
      <c r="J264" s="231">
        <f>17168+2792</f>
        <v>19960</v>
      </c>
      <c r="K264" s="231"/>
      <c r="L264" s="232">
        <f t="shared" si="13"/>
        <v>-78006.959999999992</v>
      </c>
      <c r="M264" s="232"/>
      <c r="N264" s="233"/>
      <c r="O264" s="233"/>
      <c r="P264" s="160"/>
      <c r="Q264" s="157"/>
      <c r="R264" s="164"/>
      <c r="S264" s="207">
        <f t="shared" si="4"/>
        <v>0</v>
      </c>
      <c r="T264" s="209">
        <v>202227.96</v>
      </c>
      <c r="U264" s="207">
        <f t="shared" si="14"/>
        <v>202227.96</v>
      </c>
    </row>
    <row r="265" spans="1:21" ht="21.75" customHeight="1" x14ac:dyDescent="0.2">
      <c r="B265" s="228" t="s">
        <v>529</v>
      </c>
      <c r="C265" s="229"/>
      <c r="D265" s="195" t="s">
        <v>495</v>
      </c>
      <c r="E265" s="230">
        <v>256500</v>
      </c>
      <c r="F265" s="230">
        <v>256500</v>
      </c>
      <c r="G265" s="230">
        <v>196754.73</v>
      </c>
      <c r="H265" s="230">
        <v>196754.73</v>
      </c>
      <c r="I265" s="162">
        <f t="shared" si="5"/>
        <v>59745.26999999999</v>
      </c>
      <c r="J265" s="231">
        <f>14954.37+59745.27</f>
        <v>74699.64</v>
      </c>
      <c r="K265" s="231"/>
      <c r="L265" s="232">
        <f t="shared" si="13"/>
        <v>-14954.37000000001</v>
      </c>
      <c r="M265" s="232"/>
      <c r="N265" s="238">
        <v>265877</v>
      </c>
      <c r="O265" s="239"/>
      <c r="P265" s="164"/>
      <c r="Q265" s="163" t="s">
        <v>477</v>
      </c>
      <c r="R265" s="164"/>
      <c r="S265" s="207">
        <f t="shared" si="4"/>
        <v>0</v>
      </c>
      <c r="T265" s="209">
        <v>271454.37</v>
      </c>
      <c r="U265" s="207">
        <f t="shared" si="14"/>
        <v>271454.37</v>
      </c>
    </row>
    <row r="266" spans="1:21" ht="25.5" customHeight="1" x14ac:dyDescent="0.2">
      <c r="B266" s="228" t="s">
        <v>530</v>
      </c>
      <c r="C266" s="229"/>
      <c r="D266" s="195" t="s">
        <v>493</v>
      </c>
      <c r="E266" s="230">
        <v>319200</v>
      </c>
      <c r="F266" s="230"/>
      <c r="G266" s="230">
        <v>565645.89</v>
      </c>
      <c r="H266" s="230"/>
      <c r="I266" s="162">
        <f t="shared" si="5"/>
        <v>-246445.89</v>
      </c>
      <c r="J266" s="231">
        <v>45042.51</v>
      </c>
      <c r="K266" s="231"/>
      <c r="L266" s="232">
        <f t="shared" si="13"/>
        <v>-291488.40000000002</v>
      </c>
      <c r="M266" s="232"/>
      <c r="N266" s="238">
        <v>669000</v>
      </c>
      <c r="O266" s="239"/>
      <c r="P266" s="164"/>
      <c r="Q266" s="163"/>
      <c r="R266" s="164"/>
      <c r="S266" s="207">
        <f t="shared" si="4"/>
        <v>0</v>
      </c>
      <c r="T266" s="209">
        <v>610688.4</v>
      </c>
      <c r="U266" s="207">
        <f t="shared" si="14"/>
        <v>610688.4</v>
      </c>
    </row>
    <row r="267" spans="1:21" ht="25.5" customHeight="1" x14ac:dyDescent="0.2">
      <c r="B267" s="228" t="s">
        <v>531</v>
      </c>
      <c r="C267" s="229"/>
      <c r="D267" s="195" t="s">
        <v>496</v>
      </c>
      <c r="E267" s="230">
        <v>301633.09000000003</v>
      </c>
      <c r="F267" s="230"/>
      <c r="G267" s="230">
        <v>309593.8</v>
      </c>
      <c r="H267" s="230"/>
      <c r="I267" s="188">
        <f t="shared" ref="I267" si="15">E267-G267</f>
        <v>-7960.7099999999627</v>
      </c>
      <c r="J267" s="231">
        <v>30579.8</v>
      </c>
      <c r="K267" s="231"/>
      <c r="L267" s="232">
        <f t="shared" ref="L267" si="16">E267-G267-J267</f>
        <v>-38540.509999999966</v>
      </c>
      <c r="M267" s="232"/>
      <c r="N267" s="233"/>
      <c r="O267" s="233"/>
      <c r="P267" s="164"/>
      <c r="Q267" s="163"/>
      <c r="R267" s="164"/>
      <c r="S267" s="207">
        <f t="shared" si="4"/>
        <v>0</v>
      </c>
      <c r="T267" s="209">
        <v>340173.6</v>
      </c>
      <c r="U267" s="207">
        <f t="shared" si="14"/>
        <v>340173.6</v>
      </c>
    </row>
    <row r="268" spans="1:21" ht="33.75" customHeight="1" x14ac:dyDescent="0.2">
      <c r="A268" s="234" t="s">
        <v>535</v>
      </c>
      <c r="B268" s="236" t="s">
        <v>532</v>
      </c>
      <c r="C268" s="237"/>
      <c r="D268" s="195" t="s">
        <v>496</v>
      </c>
      <c r="E268" s="230">
        <v>224746.66</v>
      </c>
      <c r="F268" s="230"/>
      <c r="G268" s="230">
        <v>376821.74</v>
      </c>
      <c r="H268" s="230"/>
      <c r="I268" s="188">
        <f t="shared" ref="I268" si="17">E268-G268</f>
        <v>-152075.07999999999</v>
      </c>
      <c r="J268" s="231">
        <v>0</v>
      </c>
      <c r="K268" s="231"/>
      <c r="L268" s="232">
        <f t="shared" ref="L268" si="18">E268-G268-J268</f>
        <v>-152075.07999999999</v>
      </c>
      <c r="M268" s="232"/>
      <c r="N268" s="233"/>
      <c r="O268" s="233"/>
      <c r="P268" s="164"/>
      <c r="Q268" s="163"/>
      <c r="R268" s="164"/>
      <c r="S268" s="207">
        <f t="shared" si="4"/>
        <v>0</v>
      </c>
      <c r="T268" s="209">
        <v>376821.74</v>
      </c>
      <c r="U268" s="207">
        <f t="shared" si="14"/>
        <v>376821.74</v>
      </c>
    </row>
    <row r="269" spans="1:21" ht="33.75" customHeight="1" x14ac:dyDescent="0.2">
      <c r="A269" s="234"/>
      <c r="B269" s="236" t="s">
        <v>533</v>
      </c>
      <c r="C269" s="237"/>
      <c r="D269" s="195" t="s">
        <v>496</v>
      </c>
      <c r="E269" s="230">
        <v>298080</v>
      </c>
      <c r="F269" s="230"/>
      <c r="G269" s="230">
        <v>326766.83</v>
      </c>
      <c r="H269" s="230"/>
      <c r="I269" s="188">
        <f t="shared" ref="I269" si="19">E269-G269</f>
        <v>-28686.830000000016</v>
      </c>
      <c r="J269" s="231">
        <v>0</v>
      </c>
      <c r="K269" s="231"/>
      <c r="L269" s="232">
        <f t="shared" ref="L269" si="20">E269-G269-J269</f>
        <v>-28686.830000000016</v>
      </c>
      <c r="M269" s="232"/>
      <c r="N269" s="233"/>
      <c r="O269" s="233"/>
      <c r="P269" s="164"/>
      <c r="Q269" s="163"/>
      <c r="R269" s="164"/>
      <c r="S269" s="207">
        <f t="shared" si="4"/>
        <v>0</v>
      </c>
      <c r="T269" s="209">
        <v>326766.83</v>
      </c>
      <c r="U269" s="207">
        <f t="shared" si="14"/>
        <v>326766.83</v>
      </c>
    </row>
    <row r="270" spans="1:21" ht="33.75" customHeight="1" x14ac:dyDescent="0.2">
      <c r="A270" s="234"/>
      <c r="B270" s="236" t="s">
        <v>534</v>
      </c>
      <c r="C270" s="237"/>
      <c r="D270" s="195" t="s">
        <v>496</v>
      </c>
      <c r="E270" s="230">
        <v>253584</v>
      </c>
      <c r="F270" s="230"/>
      <c r="G270" s="230">
        <v>325657.65999999997</v>
      </c>
      <c r="H270" s="230"/>
      <c r="I270" s="188">
        <f t="shared" ref="I270" si="21">E270-G270</f>
        <v>-72073.659999999974</v>
      </c>
      <c r="J270" s="231">
        <v>0</v>
      </c>
      <c r="K270" s="231"/>
      <c r="L270" s="232">
        <f t="shared" ref="L270" si="22">E270-G270-J270</f>
        <v>-72073.659999999974</v>
      </c>
      <c r="M270" s="232"/>
      <c r="N270" s="233"/>
      <c r="O270" s="233"/>
      <c r="P270" s="164"/>
      <c r="Q270" s="163"/>
      <c r="R270" s="164"/>
      <c r="S270" s="207">
        <f t="shared" si="4"/>
        <v>0</v>
      </c>
      <c r="T270" s="209">
        <v>325657.65999999997</v>
      </c>
      <c r="U270" s="207">
        <f t="shared" si="14"/>
        <v>325657.65999999997</v>
      </c>
    </row>
    <row r="271" spans="1:21" ht="36.75" customHeight="1" x14ac:dyDescent="0.2">
      <c r="B271" s="228" t="s">
        <v>503</v>
      </c>
      <c r="C271" s="229"/>
      <c r="D271" s="195" t="s">
        <v>496</v>
      </c>
      <c r="E271" s="230">
        <v>92549.46</v>
      </c>
      <c r="F271" s="230"/>
      <c r="G271" s="230">
        <v>160331.31</v>
      </c>
      <c r="H271" s="230"/>
      <c r="I271" s="162">
        <f>E271-G271</f>
        <v>-67781.849999999991</v>
      </c>
      <c r="J271" s="231">
        <v>22985.08</v>
      </c>
      <c r="K271" s="231"/>
      <c r="L271" s="232">
        <f t="shared" si="13"/>
        <v>-90766.93</v>
      </c>
      <c r="M271" s="232"/>
      <c r="N271" s="233"/>
      <c r="O271" s="233"/>
      <c r="P271" s="160"/>
      <c r="Q271" s="157"/>
      <c r="R271" s="164"/>
      <c r="S271" s="207">
        <f t="shared" si="4"/>
        <v>0</v>
      </c>
      <c r="T271" s="209">
        <v>183316.39</v>
      </c>
      <c r="U271" s="207">
        <f t="shared" si="14"/>
        <v>183316.39</v>
      </c>
    </row>
    <row r="272" spans="1:21" ht="36.75" customHeight="1" x14ac:dyDescent="0.2">
      <c r="B272" s="228" t="s">
        <v>542</v>
      </c>
      <c r="C272" s="229"/>
      <c r="D272" s="195" t="s">
        <v>539</v>
      </c>
      <c r="E272" s="230">
        <v>706437.05</v>
      </c>
      <c r="F272" s="230"/>
      <c r="G272" s="230">
        <v>905438.45</v>
      </c>
      <c r="H272" s="230"/>
      <c r="I272" s="217">
        <f t="shared" ref="I272:I274" si="23">E272-G272</f>
        <v>-199001.39999999991</v>
      </c>
      <c r="J272" s="231">
        <v>59808.81</v>
      </c>
      <c r="K272" s="231"/>
      <c r="L272" s="232">
        <f t="shared" ref="L272:L274" si="24">E272-G272-J272</f>
        <v>-258810.2099999999</v>
      </c>
      <c r="M272" s="232"/>
      <c r="N272" s="233"/>
      <c r="O272" s="233"/>
      <c r="P272" s="218"/>
      <c r="Q272" s="219"/>
      <c r="R272" s="164"/>
      <c r="S272" s="207">
        <f t="shared" si="4"/>
        <v>0</v>
      </c>
      <c r="T272" s="209">
        <v>965247.26</v>
      </c>
      <c r="U272" s="207">
        <f t="shared" si="14"/>
        <v>965247.26</v>
      </c>
    </row>
    <row r="273" spans="1:21" ht="36.75" customHeight="1" x14ac:dyDescent="0.2">
      <c r="B273" s="228" t="s">
        <v>541</v>
      </c>
      <c r="C273" s="229"/>
      <c r="D273" s="195" t="s">
        <v>539</v>
      </c>
      <c r="E273" s="230">
        <v>571926.43999999994</v>
      </c>
      <c r="F273" s="230"/>
      <c r="G273" s="230">
        <v>369660.98</v>
      </c>
      <c r="H273" s="230"/>
      <c r="I273" s="217">
        <f t="shared" si="23"/>
        <v>202265.45999999996</v>
      </c>
      <c r="J273" s="231">
        <v>48831.22</v>
      </c>
      <c r="K273" s="231"/>
      <c r="L273" s="232">
        <f t="shared" si="24"/>
        <v>153434.23999999996</v>
      </c>
      <c r="M273" s="232"/>
      <c r="N273" s="233"/>
      <c r="O273" s="233"/>
      <c r="P273" s="218"/>
      <c r="Q273" s="219"/>
      <c r="R273" s="164"/>
      <c r="S273" s="207">
        <f t="shared" si="4"/>
        <v>0</v>
      </c>
      <c r="T273" s="209">
        <v>418492.2</v>
      </c>
      <c r="U273" s="207">
        <f t="shared" si="14"/>
        <v>418492.19999999995</v>
      </c>
    </row>
    <row r="274" spans="1:21" ht="36.75" customHeight="1" x14ac:dyDescent="0.2">
      <c r="B274" s="228" t="s">
        <v>543</v>
      </c>
      <c r="C274" s="229"/>
      <c r="D274" s="195" t="s">
        <v>539</v>
      </c>
      <c r="E274" s="230">
        <v>243290.73</v>
      </c>
      <c r="F274" s="230"/>
      <c r="G274" s="230">
        <v>269815.81</v>
      </c>
      <c r="H274" s="230"/>
      <c r="I274" s="217">
        <f t="shared" si="23"/>
        <v>-26525.079999999987</v>
      </c>
      <c r="J274" s="231">
        <v>29409.96</v>
      </c>
      <c r="K274" s="231"/>
      <c r="L274" s="232">
        <f t="shared" si="24"/>
        <v>-55935.039999999986</v>
      </c>
      <c r="M274" s="232"/>
      <c r="N274" s="233"/>
      <c r="O274" s="233"/>
      <c r="P274" s="218"/>
      <c r="Q274" s="219"/>
      <c r="R274" s="164"/>
      <c r="S274" s="207">
        <f t="shared" si="4"/>
        <v>0</v>
      </c>
      <c r="T274" s="209">
        <v>299225.77</v>
      </c>
      <c r="U274" s="207">
        <f t="shared" si="14"/>
        <v>299225.77</v>
      </c>
    </row>
    <row r="275" spans="1:21" ht="36.75" hidden="1" customHeight="1" x14ac:dyDescent="0.2">
      <c r="B275" s="220"/>
      <c r="C275" s="221"/>
      <c r="D275" s="195"/>
      <c r="E275" s="222"/>
      <c r="F275" s="222"/>
      <c r="G275" s="222"/>
      <c r="H275" s="222"/>
      <c r="I275" s="224"/>
      <c r="J275" s="223"/>
      <c r="K275" s="223"/>
      <c r="L275" s="224"/>
      <c r="M275" s="224"/>
      <c r="N275" s="225"/>
      <c r="O275" s="225"/>
      <c r="P275" s="225"/>
      <c r="Q275" s="226"/>
      <c r="R275" s="164"/>
      <c r="S275" s="207"/>
      <c r="U275" s="207"/>
    </row>
    <row r="276" spans="1:21" ht="36.75" hidden="1" customHeight="1" x14ac:dyDescent="0.2">
      <c r="B276" s="220"/>
      <c r="C276" s="221"/>
      <c r="D276" s="195"/>
      <c r="E276" s="222"/>
      <c r="F276" s="222"/>
      <c r="G276" s="222"/>
      <c r="H276" s="222"/>
      <c r="I276" s="224"/>
      <c r="J276" s="223"/>
      <c r="K276" s="223"/>
      <c r="L276" s="224"/>
      <c r="M276" s="224"/>
      <c r="N276" s="225"/>
      <c r="O276" s="225"/>
      <c r="P276" s="225"/>
      <c r="Q276" s="226"/>
      <c r="R276" s="164"/>
      <c r="S276" s="207"/>
      <c r="U276" s="207"/>
    </row>
    <row r="277" spans="1:21" ht="36.75" hidden="1" customHeight="1" x14ac:dyDescent="0.2">
      <c r="B277" s="220"/>
      <c r="C277" s="221"/>
      <c r="D277" s="195"/>
      <c r="E277" s="222"/>
      <c r="F277" s="222"/>
      <c r="G277" s="222"/>
      <c r="H277" s="222"/>
      <c r="I277" s="224"/>
      <c r="J277" s="223"/>
      <c r="K277" s="223"/>
      <c r="L277" s="224"/>
      <c r="M277" s="224"/>
      <c r="N277" s="225"/>
      <c r="O277" s="225"/>
      <c r="P277" s="225"/>
      <c r="Q277" s="226"/>
      <c r="R277" s="164"/>
      <c r="S277" s="207"/>
      <c r="U277" s="207"/>
    </row>
    <row r="278" spans="1:21" ht="12" customHeight="1" x14ac:dyDescent="0.2">
      <c r="B278" s="246"/>
      <c r="C278" s="247"/>
      <c r="D278" s="195"/>
      <c r="E278" s="230"/>
      <c r="F278" s="230"/>
      <c r="G278" s="230"/>
      <c r="H278" s="230"/>
      <c r="I278" s="162"/>
      <c r="J278" s="231"/>
      <c r="K278" s="231"/>
      <c r="L278" s="232"/>
      <c r="M278" s="232"/>
      <c r="N278" s="233"/>
      <c r="O278" s="233"/>
      <c r="P278" s="160"/>
      <c r="Q278" s="163"/>
      <c r="R278" s="164"/>
      <c r="S278" s="207">
        <f t="shared" si="4"/>
        <v>0</v>
      </c>
      <c r="U278" s="207">
        <f t="shared" si="14"/>
        <v>0</v>
      </c>
    </row>
    <row r="279" spans="1:21" s="90" customFormat="1" ht="12" customHeight="1" x14ac:dyDescent="0.2">
      <c r="B279" s="248" t="s">
        <v>484</v>
      </c>
      <c r="C279" s="249"/>
      <c r="D279" s="185"/>
      <c r="E279" s="250">
        <f>SUM(E229:F278)</f>
        <v>12224407.100000003</v>
      </c>
      <c r="F279" s="250"/>
      <c r="G279" s="250">
        <f>SUM(G229:H278)</f>
        <v>15962275.170000006</v>
      </c>
      <c r="H279" s="250"/>
      <c r="I279" s="162">
        <f>SUM(I227:I278)</f>
        <v>-3419062.2500000005</v>
      </c>
      <c r="J279" s="245">
        <f>SUM(J229:K278)</f>
        <v>1413632.9600000002</v>
      </c>
      <c r="K279" s="245"/>
      <c r="L279" s="238">
        <f>SUM(L227:M278)</f>
        <v>-4858989.4399999995</v>
      </c>
      <c r="M279" s="239"/>
      <c r="N279" s="233">
        <f>SUM(N229:O278)</f>
        <v>4113877</v>
      </c>
      <c r="O279" s="233"/>
      <c r="P279" s="160">
        <f>SUM(P229:P278)</f>
        <v>310922.81999999995</v>
      </c>
      <c r="Q279" s="158"/>
      <c r="R279" s="164">
        <f>SUM(R229:R278)</f>
        <v>1818600</v>
      </c>
      <c r="T279" s="212"/>
    </row>
    <row r="280" spans="1:21" ht="12" customHeight="1" x14ac:dyDescent="0.2">
      <c r="A280" s="35" t="s">
        <v>478</v>
      </c>
      <c r="C280" s="48"/>
      <c r="D280" s="48"/>
      <c r="E280" s="48"/>
      <c r="F280" s="48"/>
      <c r="G280" s="99"/>
      <c r="H280" s="99"/>
      <c r="I280" s="99"/>
      <c r="J280" s="99"/>
      <c r="K280" s="99"/>
      <c r="L280" s="159"/>
      <c r="M280" s="159"/>
      <c r="N280" s="159"/>
      <c r="Q280" s="48"/>
      <c r="R280" s="48"/>
    </row>
    <row r="281" spans="1:21" ht="24" customHeight="1" x14ac:dyDescent="0.2">
      <c r="C281" s="376" t="s">
        <v>479</v>
      </c>
      <c r="D281" s="376"/>
      <c r="E281" s="376"/>
      <c r="F281" s="376"/>
      <c r="G281" s="376"/>
      <c r="H281" s="376"/>
      <c r="I281" s="376"/>
      <c r="J281" s="376"/>
      <c r="K281" s="376"/>
      <c r="L281" s="376"/>
      <c r="M281" s="376"/>
      <c r="N281" s="376"/>
      <c r="O281" s="376"/>
      <c r="P281" s="376"/>
      <c r="Q281" s="376"/>
      <c r="R281" s="376"/>
    </row>
    <row r="282" spans="1:21" ht="12" customHeight="1" x14ac:dyDescent="0.2">
      <c r="C282" s="47" t="s">
        <v>199</v>
      </c>
      <c r="D282" s="47"/>
      <c r="E282" s="71"/>
      <c r="F282" s="71"/>
      <c r="G282" s="71"/>
      <c r="H282" s="71"/>
      <c r="I282" s="71"/>
      <c r="J282" s="71"/>
      <c r="K282" s="71"/>
      <c r="L282" s="71"/>
      <c r="M282" s="47"/>
      <c r="N282" s="47"/>
      <c r="O282" s="47"/>
      <c r="P282" s="47"/>
      <c r="Q282" s="47"/>
      <c r="R282" s="47"/>
    </row>
    <row r="283" spans="1:21" ht="12" customHeight="1" x14ac:dyDescent="0.2">
      <c r="C283" s="48"/>
      <c r="D283" s="48"/>
      <c r="E283" s="71"/>
      <c r="F283" s="71"/>
      <c r="G283" s="71"/>
      <c r="H283" s="71"/>
      <c r="I283" s="71"/>
      <c r="J283" s="71"/>
      <c r="K283" s="71"/>
      <c r="L283" s="71"/>
      <c r="M283" s="47"/>
      <c r="N283" s="47"/>
      <c r="O283" s="47"/>
      <c r="P283" s="47"/>
      <c r="Q283" s="47"/>
      <c r="R283" s="47"/>
    </row>
    <row r="284" spans="1:21" ht="12" customHeight="1" x14ac:dyDescent="0.2">
      <c r="C284" s="48"/>
      <c r="D284" s="48"/>
      <c r="E284" s="306" t="s">
        <v>184</v>
      </c>
      <c r="F284" s="306"/>
      <c r="G284" s="306"/>
      <c r="H284" s="306"/>
      <c r="I284" s="306"/>
      <c r="J284" s="306"/>
      <c r="K284" s="297">
        <v>2023</v>
      </c>
      <c r="L284" s="297"/>
      <c r="M284" s="297"/>
      <c r="N284" s="297">
        <v>2022</v>
      </c>
      <c r="O284" s="297"/>
      <c r="P284" s="297"/>
      <c r="Q284" s="297"/>
    </row>
    <row r="285" spans="1:21" ht="12" customHeight="1" x14ac:dyDescent="0.2">
      <c r="C285" s="48"/>
      <c r="D285" s="48"/>
      <c r="E285" s="280" t="s">
        <v>598</v>
      </c>
      <c r="F285" s="280"/>
      <c r="G285" s="280"/>
      <c r="H285" s="280"/>
      <c r="I285" s="280"/>
      <c r="J285" s="280"/>
      <c r="K285" s="278">
        <v>8761164620.4799995</v>
      </c>
      <c r="L285" s="279"/>
      <c r="M285" s="279"/>
      <c r="N285" s="278">
        <v>7904382523.8299999</v>
      </c>
      <c r="O285" s="279"/>
      <c r="P285" s="279"/>
      <c r="Q285" s="279"/>
    </row>
    <row r="286" spans="1:21" ht="12" customHeight="1" x14ac:dyDescent="0.2">
      <c r="C286" s="48"/>
      <c r="D286" s="48"/>
      <c r="E286" s="271" t="s">
        <v>186</v>
      </c>
      <c r="F286" s="272"/>
      <c r="G286" s="272"/>
      <c r="H286" s="272"/>
      <c r="I286" s="272"/>
      <c r="J286" s="273"/>
      <c r="K286" s="312">
        <f>SUM(K285)</f>
        <v>8761164620.4799995</v>
      </c>
      <c r="L286" s="313"/>
      <c r="M286" s="314"/>
      <c r="N286" s="312">
        <f>SUM(N285)</f>
        <v>7904382523.8299999</v>
      </c>
      <c r="O286" s="313"/>
      <c r="P286" s="313"/>
      <c r="Q286" s="314"/>
      <c r="R286" s="47"/>
    </row>
    <row r="287" spans="1:21" ht="12.75" customHeight="1" x14ac:dyDescent="0.2">
      <c r="A287" s="54"/>
      <c r="B287" s="54"/>
      <c r="C287" s="47"/>
      <c r="D287" s="47"/>
      <c r="E287" s="47"/>
      <c r="F287" s="47"/>
      <c r="G287" s="47"/>
      <c r="H287" s="47"/>
      <c r="I287" s="47"/>
      <c r="J287" s="47"/>
      <c r="K287" s="47"/>
      <c r="L287" s="47"/>
      <c r="M287" s="47"/>
      <c r="N287" s="47"/>
      <c r="O287" s="47"/>
      <c r="P287" s="47"/>
      <c r="Q287" s="47"/>
      <c r="R287" s="47"/>
    </row>
    <row r="288" spans="1:21" ht="12" customHeight="1" x14ac:dyDescent="0.2">
      <c r="C288" s="48"/>
      <c r="D288" s="48"/>
      <c r="E288" s="48"/>
      <c r="F288" s="48"/>
      <c r="G288" s="306" t="s">
        <v>233</v>
      </c>
      <c r="H288" s="306"/>
      <c r="I288" s="306"/>
      <c r="J288" s="306"/>
      <c r="K288" s="306"/>
      <c r="L288" s="297" t="s">
        <v>189</v>
      </c>
      <c r="M288" s="297"/>
      <c r="N288" s="297"/>
      <c r="Q288" s="48"/>
      <c r="R288" s="48"/>
    </row>
    <row r="289" spans="3:18" ht="12" customHeight="1" x14ac:dyDescent="0.2">
      <c r="C289" s="48"/>
      <c r="D289" s="48"/>
      <c r="E289" s="48"/>
      <c r="F289" s="48"/>
      <c r="G289" s="280" t="s">
        <v>599</v>
      </c>
      <c r="H289" s="280"/>
      <c r="I289" s="280"/>
      <c r="J289" s="280"/>
      <c r="K289" s="280"/>
      <c r="L289" s="278">
        <v>1922213217.1700001</v>
      </c>
      <c r="M289" s="279"/>
      <c r="N289" s="279"/>
      <c r="Q289" s="48"/>
      <c r="R289" s="48"/>
    </row>
    <row r="290" spans="3:18" ht="12" customHeight="1" x14ac:dyDescent="0.2">
      <c r="C290" s="48"/>
      <c r="D290" s="48"/>
      <c r="E290" s="48"/>
      <c r="F290" s="48"/>
      <c r="G290" s="280" t="s">
        <v>600</v>
      </c>
      <c r="H290" s="280"/>
      <c r="I290" s="280"/>
      <c r="J290" s="280"/>
      <c r="K290" s="280"/>
      <c r="L290" s="278">
        <v>2472466629.8800001</v>
      </c>
      <c r="M290" s="279"/>
      <c r="N290" s="279"/>
      <c r="Q290" s="48"/>
      <c r="R290" s="48"/>
    </row>
    <row r="291" spans="3:18" ht="12" customHeight="1" x14ac:dyDescent="0.2">
      <c r="C291" s="48"/>
      <c r="D291" s="48"/>
      <c r="E291" s="48"/>
      <c r="F291" s="48"/>
      <c r="G291" s="280" t="s">
        <v>601</v>
      </c>
      <c r="H291" s="280"/>
      <c r="I291" s="280"/>
      <c r="J291" s="280"/>
      <c r="K291" s="280"/>
      <c r="L291" s="278">
        <v>917037262.77999997</v>
      </c>
      <c r="M291" s="279"/>
      <c r="N291" s="279"/>
      <c r="Q291" s="48"/>
      <c r="R291" s="48"/>
    </row>
    <row r="292" spans="3:18" ht="12" customHeight="1" x14ac:dyDescent="0.2">
      <c r="C292" s="48"/>
      <c r="D292" s="48"/>
      <c r="E292" s="48"/>
      <c r="F292" s="48"/>
      <c r="G292" s="280" t="s">
        <v>602</v>
      </c>
      <c r="H292" s="280"/>
      <c r="I292" s="280"/>
      <c r="J292" s="280"/>
      <c r="K292" s="280"/>
      <c r="L292" s="278">
        <v>686888149.61000001</v>
      </c>
      <c r="M292" s="279"/>
      <c r="N292" s="279"/>
      <c r="Q292" s="48"/>
      <c r="R292" s="48"/>
    </row>
    <row r="293" spans="3:18" ht="12" customHeight="1" x14ac:dyDescent="0.2">
      <c r="C293" s="48"/>
      <c r="D293" s="48"/>
      <c r="E293" s="48"/>
      <c r="F293" s="48"/>
      <c r="G293" s="280" t="s">
        <v>603</v>
      </c>
      <c r="H293" s="280"/>
      <c r="I293" s="280"/>
      <c r="J293" s="280"/>
      <c r="K293" s="280"/>
      <c r="L293" s="278">
        <v>1943134690.4100001</v>
      </c>
      <c r="M293" s="279"/>
      <c r="N293" s="279"/>
      <c r="Q293" s="48"/>
      <c r="R293" s="48"/>
    </row>
    <row r="294" spans="3:18" ht="12" customHeight="1" x14ac:dyDescent="0.2">
      <c r="C294" s="48"/>
      <c r="D294" s="48"/>
      <c r="E294" s="48"/>
      <c r="F294" s="48"/>
      <c r="G294" s="280" t="s">
        <v>604</v>
      </c>
      <c r="H294" s="280"/>
      <c r="I294" s="280"/>
      <c r="J294" s="280"/>
      <c r="K294" s="280"/>
      <c r="L294" s="278">
        <v>819424670.63</v>
      </c>
      <c r="M294" s="279"/>
      <c r="N294" s="279"/>
      <c r="Q294" s="48"/>
      <c r="R294" s="48"/>
    </row>
    <row r="295" spans="3:18" ht="12" customHeight="1" x14ac:dyDescent="0.2">
      <c r="C295" s="48"/>
      <c r="D295" s="48"/>
      <c r="E295" s="48"/>
      <c r="F295" s="48"/>
      <c r="G295" s="271" t="s">
        <v>186</v>
      </c>
      <c r="H295" s="272"/>
      <c r="I295" s="272"/>
      <c r="J295" s="272"/>
      <c r="K295" s="273"/>
      <c r="L295" s="312">
        <f>SUM(L289:N294)</f>
        <v>8761164620.4799995</v>
      </c>
      <c r="M295" s="313"/>
      <c r="N295" s="314"/>
      <c r="Q295" s="48"/>
      <c r="R295" s="48"/>
    </row>
    <row r="296" spans="3:18" ht="12" customHeight="1" x14ac:dyDescent="0.2">
      <c r="C296" s="48"/>
      <c r="D296" s="48"/>
      <c r="E296" s="48"/>
      <c r="F296" s="48"/>
      <c r="G296" s="48"/>
      <c r="H296" s="48"/>
      <c r="I296" s="48"/>
      <c r="J296" s="48"/>
      <c r="K296" s="48"/>
      <c r="L296" s="48"/>
      <c r="M296" s="48"/>
      <c r="N296" s="48"/>
      <c r="O296" s="48"/>
      <c r="P296" s="48"/>
      <c r="Q296" s="48"/>
      <c r="R296" s="48"/>
    </row>
    <row r="297" spans="3:18" ht="12" customHeight="1" x14ac:dyDescent="0.2">
      <c r="C297" s="47" t="s">
        <v>199</v>
      </c>
      <c r="D297" s="47"/>
      <c r="E297" s="71"/>
      <c r="F297" s="71"/>
      <c r="G297" s="71"/>
      <c r="H297" s="71"/>
      <c r="I297" s="71"/>
      <c r="J297" s="71"/>
      <c r="K297" s="71"/>
      <c r="L297" s="71"/>
      <c r="M297" s="47"/>
      <c r="N297" s="47"/>
      <c r="O297" s="47"/>
      <c r="P297" s="47"/>
      <c r="Q297" s="47"/>
      <c r="R297" s="47"/>
    </row>
    <row r="298" spans="3:18" ht="12" customHeight="1" x14ac:dyDescent="0.2">
      <c r="C298" s="48"/>
      <c r="D298" s="48"/>
      <c r="E298" s="306" t="s">
        <v>184</v>
      </c>
      <c r="F298" s="306"/>
      <c r="G298" s="306"/>
      <c r="H298" s="306"/>
      <c r="I298" s="306"/>
      <c r="J298" s="306"/>
      <c r="K298" s="297">
        <v>2023</v>
      </c>
      <c r="L298" s="297"/>
      <c r="M298" s="297"/>
      <c r="N298" s="297">
        <v>2022</v>
      </c>
      <c r="O298" s="297"/>
      <c r="P298" s="297"/>
      <c r="Q298" s="297"/>
    </row>
    <row r="299" spans="3:18" ht="12" customHeight="1" x14ac:dyDescent="0.2">
      <c r="C299" s="48"/>
      <c r="D299" s="48"/>
      <c r="E299" s="280" t="s">
        <v>605</v>
      </c>
      <c r="F299" s="280"/>
      <c r="G299" s="280"/>
      <c r="H299" s="280"/>
      <c r="I299" s="280"/>
      <c r="J299" s="280"/>
      <c r="K299" s="278">
        <v>73089652.099999994</v>
      </c>
      <c r="L299" s="279"/>
      <c r="M299" s="279"/>
      <c r="N299" s="278">
        <v>46807016.549999997</v>
      </c>
      <c r="O299" s="279"/>
      <c r="P299" s="279"/>
      <c r="Q299" s="279"/>
    </row>
    <row r="300" spans="3:18" ht="12" customHeight="1" x14ac:dyDescent="0.2">
      <c r="C300" s="48"/>
      <c r="D300" s="48"/>
      <c r="E300" s="280" t="s">
        <v>606</v>
      </c>
      <c r="F300" s="280"/>
      <c r="G300" s="280"/>
      <c r="H300" s="280"/>
      <c r="I300" s="280"/>
      <c r="J300" s="280"/>
      <c r="K300" s="278">
        <v>1358316.4</v>
      </c>
      <c r="L300" s="279"/>
      <c r="M300" s="279"/>
      <c r="N300" s="278">
        <v>1857320.52</v>
      </c>
      <c r="O300" s="279"/>
      <c r="P300" s="279"/>
      <c r="Q300" s="279"/>
    </row>
    <row r="301" spans="3:18" ht="12" customHeight="1" x14ac:dyDescent="0.2">
      <c r="C301" s="48"/>
      <c r="D301" s="48"/>
      <c r="E301" s="280" t="s">
        <v>607</v>
      </c>
      <c r="F301" s="280"/>
      <c r="G301" s="280"/>
      <c r="H301" s="280"/>
      <c r="I301" s="280"/>
      <c r="J301" s="280"/>
      <c r="K301" s="278">
        <v>905654.96</v>
      </c>
      <c r="L301" s="279"/>
      <c r="M301" s="279"/>
      <c r="N301" s="278">
        <v>-52692.56</v>
      </c>
      <c r="O301" s="279"/>
      <c r="P301" s="279"/>
      <c r="Q301" s="279"/>
    </row>
    <row r="302" spans="3:18" ht="12" customHeight="1" x14ac:dyDescent="0.2">
      <c r="C302" s="48"/>
      <c r="D302" s="48"/>
      <c r="E302" s="280" t="s">
        <v>608</v>
      </c>
      <c r="F302" s="280"/>
      <c r="G302" s="280"/>
      <c r="H302" s="280"/>
      <c r="I302" s="280"/>
      <c r="J302" s="280"/>
      <c r="K302" s="278">
        <v>10724.94</v>
      </c>
      <c r="L302" s="279"/>
      <c r="M302" s="279"/>
      <c r="N302" s="278">
        <v>10724.94</v>
      </c>
      <c r="O302" s="279"/>
      <c r="P302" s="279"/>
      <c r="Q302" s="279"/>
    </row>
    <row r="303" spans="3:18" ht="12" customHeight="1" x14ac:dyDescent="0.2">
      <c r="C303" s="48"/>
      <c r="D303" s="48"/>
      <c r="E303" s="280" t="s">
        <v>609</v>
      </c>
      <c r="F303" s="280"/>
      <c r="G303" s="280"/>
      <c r="H303" s="280"/>
      <c r="I303" s="280"/>
      <c r="J303" s="280"/>
      <c r="K303" s="278">
        <v>640.23</v>
      </c>
      <c r="L303" s="279"/>
      <c r="M303" s="279"/>
      <c r="N303" s="278">
        <v>3480954.69</v>
      </c>
      <c r="O303" s="279"/>
      <c r="P303" s="279"/>
      <c r="Q303" s="279"/>
    </row>
    <row r="304" spans="3:18" ht="12" customHeight="1" x14ac:dyDescent="0.2">
      <c r="C304" s="48"/>
      <c r="D304" s="48"/>
      <c r="E304" s="280" t="s">
        <v>610</v>
      </c>
      <c r="F304" s="280"/>
      <c r="G304" s="280"/>
      <c r="H304" s="280"/>
      <c r="I304" s="280"/>
      <c r="J304" s="280"/>
      <c r="K304" s="278">
        <v>60492446.539999999</v>
      </c>
      <c r="L304" s="279"/>
      <c r="M304" s="279"/>
      <c r="N304" s="278">
        <v>36162341.789999999</v>
      </c>
      <c r="O304" s="279"/>
      <c r="P304" s="279"/>
      <c r="Q304" s="279"/>
    </row>
    <row r="305" spans="1:18" ht="12" customHeight="1" x14ac:dyDescent="0.2">
      <c r="C305" s="48"/>
      <c r="D305" s="48"/>
      <c r="E305" s="271" t="s">
        <v>186</v>
      </c>
      <c r="F305" s="272"/>
      <c r="G305" s="272"/>
      <c r="H305" s="272"/>
      <c r="I305" s="272"/>
      <c r="J305" s="273"/>
      <c r="K305" s="312">
        <f>SUM(K299:M304)</f>
        <v>135857435.16999999</v>
      </c>
      <c r="L305" s="313"/>
      <c r="M305" s="314"/>
      <c r="N305" s="312">
        <f>SUM(N299:Q304)</f>
        <v>88265665.929999992</v>
      </c>
      <c r="O305" s="313"/>
      <c r="P305" s="313"/>
      <c r="Q305" s="314"/>
      <c r="R305" s="47"/>
    </row>
    <row r="306" spans="1:18" ht="12.75" customHeight="1" x14ac:dyDescent="0.2">
      <c r="A306" s="54"/>
      <c r="B306" s="54"/>
      <c r="C306" s="47"/>
      <c r="D306" s="47"/>
      <c r="E306" s="47"/>
      <c r="F306" s="47"/>
      <c r="G306" s="47"/>
      <c r="H306" s="47"/>
      <c r="I306" s="47"/>
      <c r="J306" s="47"/>
      <c r="K306" s="47"/>
      <c r="L306" s="47"/>
      <c r="M306" s="47"/>
      <c r="N306" s="47"/>
      <c r="O306" s="47"/>
      <c r="P306" s="47"/>
      <c r="Q306" s="47"/>
      <c r="R306" s="47"/>
    </row>
    <row r="307" spans="1:18" ht="12" customHeight="1" x14ac:dyDescent="0.2">
      <c r="C307" s="48"/>
      <c r="D307" s="48"/>
      <c r="E307" s="48"/>
      <c r="F307" s="48"/>
      <c r="G307" s="306" t="s">
        <v>233</v>
      </c>
      <c r="H307" s="306"/>
      <c r="I307" s="306"/>
      <c r="J307" s="306"/>
      <c r="K307" s="306"/>
      <c r="L307" s="297" t="s">
        <v>189</v>
      </c>
      <c r="M307" s="297"/>
      <c r="N307" s="297"/>
      <c r="Q307" s="48"/>
      <c r="R307" s="48"/>
    </row>
    <row r="308" spans="1:18" ht="12" customHeight="1" x14ac:dyDescent="0.2">
      <c r="C308" s="48"/>
      <c r="D308" s="48"/>
      <c r="E308" s="48"/>
      <c r="F308" s="48"/>
      <c r="G308" s="280" t="s">
        <v>611</v>
      </c>
      <c r="H308" s="280"/>
      <c r="I308" s="280"/>
      <c r="J308" s="280"/>
      <c r="K308" s="280"/>
      <c r="L308" s="278">
        <v>499068.56</v>
      </c>
      <c r="M308" s="279"/>
      <c r="N308" s="279"/>
      <c r="Q308" s="48"/>
      <c r="R308" s="48"/>
    </row>
    <row r="309" spans="1:18" ht="12" customHeight="1" x14ac:dyDescent="0.2">
      <c r="C309" s="48"/>
      <c r="D309" s="48"/>
      <c r="E309" s="48"/>
      <c r="F309" s="48"/>
      <c r="G309" s="280" t="s">
        <v>612</v>
      </c>
      <c r="H309" s="280"/>
      <c r="I309" s="280"/>
      <c r="J309" s="280"/>
      <c r="K309" s="280"/>
      <c r="L309" s="278">
        <v>12644415.390000001</v>
      </c>
      <c r="M309" s="279"/>
      <c r="N309" s="279"/>
      <c r="Q309" s="48"/>
      <c r="R309" s="48"/>
    </row>
    <row r="310" spans="1:18" ht="12" customHeight="1" x14ac:dyDescent="0.2">
      <c r="C310" s="48"/>
      <c r="D310" s="48"/>
      <c r="E310" s="48"/>
      <c r="F310" s="48"/>
      <c r="G310" s="280" t="s">
        <v>613</v>
      </c>
      <c r="H310" s="280"/>
      <c r="I310" s="280"/>
      <c r="J310" s="280"/>
      <c r="K310" s="280"/>
      <c r="L310" s="278">
        <v>8629904.8699999992</v>
      </c>
      <c r="M310" s="279"/>
      <c r="N310" s="279"/>
      <c r="Q310" s="48"/>
      <c r="R310" s="48"/>
    </row>
    <row r="311" spans="1:18" ht="12" customHeight="1" x14ac:dyDescent="0.2">
      <c r="C311" s="48"/>
      <c r="D311" s="48"/>
      <c r="E311" s="48"/>
      <c r="F311" s="48"/>
      <c r="G311" s="280" t="s">
        <v>614</v>
      </c>
      <c r="H311" s="280"/>
      <c r="I311" s="280"/>
      <c r="J311" s="280"/>
      <c r="K311" s="280"/>
      <c r="L311" s="278">
        <v>3230272.02</v>
      </c>
      <c r="M311" s="279"/>
      <c r="N311" s="279"/>
      <c r="Q311" s="48"/>
      <c r="R311" s="48"/>
    </row>
    <row r="312" spans="1:18" ht="12" customHeight="1" x14ac:dyDescent="0.2">
      <c r="C312" s="48"/>
      <c r="D312" s="48"/>
      <c r="E312" s="48"/>
      <c r="F312" s="48"/>
      <c r="G312" s="280" t="s">
        <v>615</v>
      </c>
      <c r="H312" s="280"/>
      <c r="I312" s="280"/>
      <c r="J312" s="280"/>
      <c r="K312" s="280"/>
      <c r="L312" s="278">
        <v>2259759.1</v>
      </c>
      <c r="M312" s="279"/>
      <c r="N312" s="279"/>
      <c r="Q312" s="48"/>
      <c r="R312" s="48"/>
    </row>
    <row r="313" spans="1:18" ht="12" customHeight="1" x14ac:dyDescent="0.2">
      <c r="C313" s="48"/>
      <c r="D313" s="48"/>
      <c r="E313" s="48"/>
      <c r="F313" s="48"/>
      <c r="G313" s="280" t="s">
        <v>616</v>
      </c>
      <c r="H313" s="280"/>
      <c r="I313" s="280"/>
      <c r="J313" s="280"/>
      <c r="K313" s="280"/>
      <c r="L313" s="278">
        <v>425383.53</v>
      </c>
      <c r="M313" s="279"/>
      <c r="N313" s="279"/>
      <c r="Q313" s="48"/>
      <c r="R313" s="48"/>
    </row>
    <row r="314" spans="1:18" ht="12" customHeight="1" x14ac:dyDescent="0.2">
      <c r="C314" s="48"/>
      <c r="D314" s="48"/>
      <c r="E314" s="48"/>
      <c r="F314" s="48"/>
      <c r="G314" s="280" t="s">
        <v>617</v>
      </c>
      <c r="H314" s="280"/>
      <c r="I314" s="280"/>
      <c r="J314" s="280"/>
      <c r="K314" s="280"/>
      <c r="L314" s="278">
        <v>316217.40000000002</v>
      </c>
      <c r="M314" s="279"/>
      <c r="N314" s="279"/>
      <c r="Q314" s="48"/>
      <c r="R314" s="48"/>
    </row>
    <row r="315" spans="1:18" ht="12" customHeight="1" x14ac:dyDescent="0.2">
      <c r="C315" s="48"/>
      <c r="D315" s="48"/>
      <c r="E315" s="48"/>
      <c r="F315" s="48"/>
      <c r="G315" s="280" t="s">
        <v>618</v>
      </c>
      <c r="H315" s="280"/>
      <c r="I315" s="280"/>
      <c r="J315" s="280"/>
      <c r="K315" s="280"/>
      <c r="L315" s="278">
        <v>20478988.399999999</v>
      </c>
      <c r="M315" s="279"/>
      <c r="N315" s="279"/>
      <c r="Q315" s="48"/>
      <c r="R315" s="48"/>
    </row>
    <row r="316" spans="1:18" ht="12" customHeight="1" x14ac:dyDescent="0.2">
      <c r="C316" s="48"/>
      <c r="D316" s="48"/>
      <c r="E316" s="48"/>
      <c r="F316" s="48"/>
      <c r="G316" s="280" t="s">
        <v>619</v>
      </c>
      <c r="H316" s="280"/>
      <c r="I316" s="280"/>
      <c r="J316" s="280"/>
      <c r="K316" s="280"/>
      <c r="L316" s="278">
        <v>24605642.829999998</v>
      </c>
      <c r="M316" s="279"/>
      <c r="N316" s="279"/>
      <c r="Q316" s="48"/>
      <c r="R316" s="48"/>
    </row>
    <row r="317" spans="1:18" ht="12" customHeight="1" x14ac:dyDescent="0.2">
      <c r="C317" s="48"/>
      <c r="D317" s="48"/>
      <c r="E317" s="48"/>
      <c r="F317" s="48"/>
      <c r="G317" s="271" t="s">
        <v>186</v>
      </c>
      <c r="H317" s="272"/>
      <c r="I317" s="272"/>
      <c r="J317" s="272"/>
      <c r="K317" s="273"/>
      <c r="L317" s="312">
        <f>SUM(L308:N316)</f>
        <v>73089652.099999994</v>
      </c>
      <c r="M317" s="313"/>
      <c r="N317" s="314"/>
      <c r="Q317" s="48"/>
      <c r="R317" s="48"/>
    </row>
    <row r="318" spans="1:18" ht="12.75" customHeight="1" x14ac:dyDescent="0.2">
      <c r="A318" s="54"/>
      <c r="B318" s="54"/>
      <c r="C318" s="47"/>
      <c r="D318" s="47"/>
      <c r="E318" s="47"/>
      <c r="F318" s="47"/>
      <c r="G318" s="47"/>
      <c r="H318" s="47"/>
      <c r="I318" s="47"/>
      <c r="J318" s="47"/>
      <c r="K318" s="47"/>
      <c r="L318" s="47"/>
      <c r="M318" s="47"/>
      <c r="N318" s="47"/>
      <c r="O318" s="47"/>
      <c r="P318" s="47"/>
      <c r="Q318" s="47"/>
      <c r="R318" s="47"/>
    </row>
    <row r="319" spans="1:18" ht="12" customHeight="1" x14ac:dyDescent="0.2">
      <c r="C319" s="48"/>
      <c r="D319" s="48"/>
      <c r="E319" s="48"/>
      <c r="F319" s="48"/>
      <c r="G319" s="306" t="s">
        <v>233</v>
      </c>
      <c r="H319" s="306"/>
      <c r="I319" s="306"/>
      <c r="J319" s="306"/>
      <c r="K319" s="306"/>
      <c r="L319" s="297" t="s">
        <v>189</v>
      </c>
      <c r="M319" s="297"/>
      <c r="N319" s="297"/>
      <c r="Q319" s="48"/>
      <c r="R319" s="48"/>
    </row>
    <row r="320" spans="1:18" ht="12" customHeight="1" x14ac:dyDescent="0.2">
      <c r="C320" s="48"/>
      <c r="D320" s="48"/>
      <c r="E320" s="48"/>
      <c r="F320" s="48"/>
      <c r="G320" s="280" t="s">
        <v>620</v>
      </c>
      <c r="H320" s="280"/>
      <c r="I320" s="280"/>
      <c r="J320" s="280"/>
      <c r="K320" s="280"/>
      <c r="L320" s="278">
        <v>595228.88</v>
      </c>
      <c r="M320" s="279"/>
      <c r="N320" s="279"/>
      <c r="Q320" s="48"/>
      <c r="R320" s="48"/>
    </row>
    <row r="321" spans="1:18" ht="12" customHeight="1" x14ac:dyDescent="0.2">
      <c r="C321" s="48"/>
      <c r="D321" s="48"/>
      <c r="E321" s="48"/>
      <c r="F321" s="48"/>
      <c r="G321" s="280" t="s">
        <v>621</v>
      </c>
      <c r="H321" s="280"/>
      <c r="I321" s="280"/>
      <c r="J321" s="280"/>
      <c r="K321" s="280"/>
      <c r="L321" s="278">
        <v>763087.52</v>
      </c>
      <c r="M321" s="279"/>
      <c r="N321" s="279"/>
      <c r="Q321" s="48"/>
      <c r="R321" s="48"/>
    </row>
    <row r="322" spans="1:18" ht="12" customHeight="1" x14ac:dyDescent="0.2">
      <c r="C322" s="48"/>
      <c r="D322" s="48"/>
      <c r="E322" s="48"/>
      <c r="F322" s="48"/>
      <c r="G322" s="271" t="s">
        <v>186</v>
      </c>
      <c r="H322" s="272"/>
      <c r="I322" s="272"/>
      <c r="J322" s="272"/>
      <c r="K322" s="273"/>
      <c r="L322" s="312">
        <f>SUM(L320:N321)</f>
        <v>1358316.4</v>
      </c>
      <c r="M322" s="313"/>
      <c r="N322" s="314"/>
      <c r="Q322" s="48"/>
      <c r="R322" s="48"/>
    </row>
    <row r="323" spans="1:18" ht="12.75" customHeight="1" x14ac:dyDescent="0.2">
      <c r="A323" s="54"/>
      <c r="B323" s="54"/>
      <c r="C323" s="47"/>
      <c r="D323" s="47"/>
      <c r="E323" s="47"/>
      <c r="F323" s="47"/>
      <c r="G323" s="47"/>
      <c r="H323" s="47"/>
      <c r="I323" s="47"/>
      <c r="J323" s="47"/>
      <c r="K323" s="47"/>
      <c r="L323" s="47"/>
      <c r="M323" s="47"/>
      <c r="N323" s="47"/>
      <c r="O323" s="47"/>
      <c r="P323" s="47"/>
      <c r="Q323" s="47"/>
      <c r="R323" s="47"/>
    </row>
    <row r="324" spans="1:18" ht="12" customHeight="1" x14ac:dyDescent="0.2">
      <c r="C324" s="48"/>
      <c r="D324" s="48"/>
      <c r="E324" s="48"/>
      <c r="F324" s="48"/>
      <c r="G324" s="306" t="s">
        <v>233</v>
      </c>
      <c r="H324" s="306"/>
      <c r="I324" s="306"/>
      <c r="J324" s="306"/>
      <c r="K324" s="306"/>
      <c r="L324" s="297" t="s">
        <v>189</v>
      </c>
      <c r="M324" s="297"/>
      <c r="N324" s="297"/>
      <c r="Q324" s="48"/>
      <c r="R324" s="48"/>
    </row>
    <row r="325" spans="1:18" ht="12" customHeight="1" x14ac:dyDescent="0.2">
      <c r="C325" s="48"/>
      <c r="D325" s="48"/>
      <c r="E325" s="48"/>
      <c r="F325" s="48"/>
      <c r="G325" s="280" t="s">
        <v>622</v>
      </c>
      <c r="H325" s="280"/>
      <c r="I325" s="280"/>
      <c r="J325" s="280"/>
      <c r="K325" s="280"/>
      <c r="L325" s="278">
        <v>962566.53</v>
      </c>
      <c r="M325" s="279"/>
      <c r="N325" s="279"/>
      <c r="Q325" s="48"/>
      <c r="R325" s="48"/>
    </row>
    <row r="326" spans="1:18" ht="12" customHeight="1" x14ac:dyDescent="0.2">
      <c r="C326" s="48"/>
      <c r="D326" s="48"/>
      <c r="E326" s="48"/>
      <c r="F326" s="48"/>
      <c r="G326" s="280" t="s">
        <v>623</v>
      </c>
      <c r="H326" s="280"/>
      <c r="I326" s="280"/>
      <c r="J326" s="280"/>
      <c r="K326" s="280"/>
      <c r="L326" s="278">
        <v>-56911.57</v>
      </c>
      <c r="M326" s="279"/>
      <c r="N326" s="279"/>
      <c r="Q326" s="48"/>
      <c r="R326" s="48"/>
    </row>
    <row r="327" spans="1:18" ht="12" customHeight="1" x14ac:dyDescent="0.2">
      <c r="C327" s="48"/>
      <c r="D327" s="48"/>
      <c r="E327" s="48"/>
      <c r="F327" s="48"/>
      <c r="G327" s="271" t="s">
        <v>186</v>
      </c>
      <c r="H327" s="272"/>
      <c r="I327" s="272"/>
      <c r="J327" s="272"/>
      <c r="K327" s="273"/>
      <c r="L327" s="312">
        <f>SUM(L325:N326)</f>
        <v>905654.96000000008</v>
      </c>
      <c r="M327" s="313"/>
      <c r="N327" s="314"/>
      <c r="Q327" s="48"/>
      <c r="R327" s="48"/>
    </row>
    <row r="328" spans="1:18" ht="12.75" customHeight="1" x14ac:dyDescent="0.2">
      <c r="A328" s="54"/>
      <c r="B328" s="54"/>
      <c r="C328" s="47"/>
      <c r="D328" s="47"/>
      <c r="E328" s="47"/>
      <c r="F328" s="47"/>
      <c r="G328" s="47"/>
      <c r="H328" s="47"/>
      <c r="I328" s="47"/>
      <c r="J328" s="47"/>
      <c r="K328" s="47"/>
      <c r="L328" s="47"/>
      <c r="M328" s="47"/>
      <c r="N328" s="47"/>
      <c r="O328" s="47"/>
      <c r="P328" s="47"/>
      <c r="Q328" s="47"/>
      <c r="R328" s="47"/>
    </row>
    <row r="329" spans="1:18" ht="12" customHeight="1" x14ac:dyDescent="0.2">
      <c r="C329" s="48"/>
      <c r="D329" s="48"/>
      <c r="E329" s="48"/>
      <c r="F329" s="48"/>
      <c r="G329" s="306" t="s">
        <v>233</v>
      </c>
      <c r="H329" s="306"/>
      <c r="I329" s="306"/>
      <c r="J329" s="306"/>
      <c r="K329" s="306"/>
      <c r="L329" s="297" t="s">
        <v>189</v>
      </c>
      <c r="M329" s="297"/>
      <c r="N329" s="297"/>
      <c r="Q329" s="48"/>
      <c r="R329" s="48"/>
    </row>
    <row r="330" spans="1:18" ht="12" customHeight="1" x14ac:dyDescent="0.2">
      <c r="C330" s="48"/>
      <c r="D330" s="48"/>
      <c r="E330" s="48"/>
      <c r="F330" s="48"/>
      <c r="G330" s="280" t="s">
        <v>624</v>
      </c>
      <c r="H330" s="280"/>
      <c r="I330" s="280"/>
      <c r="J330" s="280"/>
      <c r="K330" s="280"/>
      <c r="L330" s="278">
        <v>10724.94</v>
      </c>
      <c r="M330" s="279"/>
      <c r="N330" s="279"/>
      <c r="Q330" s="48"/>
      <c r="R330" s="48"/>
    </row>
    <row r="331" spans="1:18" ht="12" customHeight="1" x14ac:dyDescent="0.2">
      <c r="C331" s="48"/>
      <c r="D331" s="48"/>
      <c r="E331" s="48"/>
      <c r="F331" s="48"/>
      <c r="G331" s="271" t="s">
        <v>186</v>
      </c>
      <c r="H331" s="272"/>
      <c r="I331" s="272"/>
      <c r="J331" s="272"/>
      <c r="K331" s="273"/>
      <c r="L331" s="312">
        <f>SUM(L330:N330)</f>
        <v>10724.94</v>
      </c>
      <c r="M331" s="313"/>
      <c r="N331" s="314"/>
      <c r="Q331" s="48"/>
      <c r="R331" s="48"/>
    </row>
    <row r="332" spans="1:18" ht="12.75" customHeight="1" x14ac:dyDescent="0.2">
      <c r="A332" s="54"/>
      <c r="B332" s="54"/>
      <c r="C332" s="47"/>
      <c r="D332" s="47"/>
      <c r="E332" s="47"/>
      <c r="F332" s="47"/>
      <c r="G332" s="47"/>
      <c r="H332" s="47"/>
      <c r="I332" s="47"/>
      <c r="J332" s="47"/>
      <c r="K332" s="47"/>
      <c r="L332" s="47"/>
      <c r="M332" s="47"/>
      <c r="N332" s="47"/>
      <c r="O332" s="47"/>
      <c r="P332" s="47"/>
      <c r="Q332" s="47"/>
      <c r="R332" s="47"/>
    </row>
    <row r="333" spans="1:18" ht="12" customHeight="1" x14ac:dyDescent="0.2">
      <c r="C333" s="48"/>
      <c r="D333" s="48"/>
      <c r="E333" s="48"/>
      <c r="F333" s="48"/>
      <c r="G333" s="306" t="s">
        <v>233</v>
      </c>
      <c r="H333" s="306"/>
      <c r="I333" s="306"/>
      <c r="J333" s="306"/>
      <c r="K333" s="306"/>
      <c r="L333" s="297" t="s">
        <v>189</v>
      </c>
      <c r="M333" s="297"/>
      <c r="N333" s="297"/>
      <c r="Q333" s="48"/>
      <c r="R333" s="48"/>
    </row>
    <row r="334" spans="1:18" ht="12" customHeight="1" x14ac:dyDescent="0.2">
      <c r="C334" s="48"/>
      <c r="D334" s="48"/>
      <c r="E334" s="48"/>
      <c r="F334" s="48"/>
      <c r="G334" s="280" t="s">
        <v>625</v>
      </c>
      <c r="H334" s="280"/>
      <c r="I334" s="280"/>
      <c r="J334" s="280"/>
      <c r="K334" s="280"/>
      <c r="L334" s="278">
        <v>640.23</v>
      </c>
      <c r="M334" s="279"/>
      <c r="N334" s="279"/>
      <c r="Q334" s="48"/>
      <c r="R334" s="48"/>
    </row>
    <row r="335" spans="1:18" ht="12" customHeight="1" x14ac:dyDescent="0.2">
      <c r="C335" s="48"/>
      <c r="D335" s="48"/>
      <c r="E335" s="48"/>
      <c r="F335" s="48"/>
      <c r="G335" s="271" t="s">
        <v>186</v>
      </c>
      <c r="H335" s="272"/>
      <c r="I335" s="272"/>
      <c r="J335" s="272"/>
      <c r="K335" s="273"/>
      <c r="L335" s="312">
        <f>SUM(L334:N334)</f>
        <v>640.23</v>
      </c>
      <c r="M335" s="313"/>
      <c r="N335" s="314"/>
      <c r="Q335" s="48"/>
      <c r="R335" s="48"/>
    </row>
    <row r="336" spans="1:18" ht="12.75" customHeight="1" x14ac:dyDescent="0.2">
      <c r="A336" s="54"/>
      <c r="B336" s="54"/>
      <c r="C336" s="47"/>
      <c r="D336" s="47"/>
      <c r="E336" s="47"/>
      <c r="F336" s="47"/>
      <c r="G336" s="47"/>
      <c r="H336" s="47"/>
      <c r="I336" s="47"/>
      <c r="J336" s="47"/>
      <c r="K336" s="47"/>
      <c r="L336" s="47"/>
      <c r="M336" s="47"/>
      <c r="N336" s="47"/>
      <c r="O336" s="47"/>
      <c r="P336" s="47"/>
      <c r="Q336" s="47"/>
      <c r="R336" s="47"/>
    </row>
    <row r="337" spans="1:27" ht="12" customHeight="1" x14ac:dyDescent="0.2">
      <c r="C337" s="48"/>
      <c r="D337" s="48"/>
      <c r="E337" s="48"/>
      <c r="F337" s="48"/>
      <c r="G337" s="306" t="s">
        <v>233</v>
      </c>
      <c r="H337" s="306"/>
      <c r="I337" s="306"/>
      <c r="J337" s="306"/>
      <c r="K337" s="306"/>
      <c r="L337" s="297" t="s">
        <v>189</v>
      </c>
      <c r="M337" s="297"/>
      <c r="N337" s="297"/>
      <c r="Q337" s="48"/>
      <c r="R337" s="48"/>
    </row>
    <row r="338" spans="1:27" ht="12" customHeight="1" x14ac:dyDescent="0.2">
      <c r="C338" s="48"/>
      <c r="D338" s="48"/>
      <c r="E338" s="48"/>
      <c r="F338" s="48"/>
      <c r="G338" s="280" t="s">
        <v>626</v>
      </c>
      <c r="H338" s="280"/>
      <c r="I338" s="280"/>
      <c r="J338" s="280"/>
      <c r="K338" s="280"/>
      <c r="L338" s="278">
        <v>250.02</v>
      </c>
      <c r="M338" s="279"/>
      <c r="N338" s="279"/>
      <c r="Q338" s="48"/>
      <c r="R338" s="48"/>
    </row>
    <row r="339" spans="1:27" ht="12" customHeight="1" x14ac:dyDescent="0.2">
      <c r="C339" s="48"/>
      <c r="D339" s="48"/>
      <c r="E339" s="48"/>
      <c r="F339" s="48"/>
      <c r="G339" s="280" t="s">
        <v>627</v>
      </c>
      <c r="H339" s="280"/>
      <c r="I339" s="280"/>
      <c r="J339" s="280"/>
      <c r="K339" s="280"/>
      <c r="L339" s="278">
        <v>35274051.399999999</v>
      </c>
      <c r="M339" s="279"/>
      <c r="N339" s="279"/>
      <c r="Q339" s="48"/>
      <c r="R339" s="48"/>
    </row>
    <row r="340" spans="1:27" ht="12" customHeight="1" x14ac:dyDescent="0.2">
      <c r="C340" s="48"/>
      <c r="D340" s="48"/>
      <c r="E340" s="48"/>
      <c r="F340" s="48"/>
      <c r="G340" s="280" t="s">
        <v>628</v>
      </c>
      <c r="H340" s="280"/>
      <c r="I340" s="280"/>
      <c r="J340" s="280"/>
      <c r="K340" s="280"/>
      <c r="L340" s="278">
        <v>25214843.27</v>
      </c>
      <c r="M340" s="279"/>
      <c r="N340" s="279"/>
      <c r="Q340" s="48"/>
      <c r="R340" s="48"/>
    </row>
    <row r="341" spans="1:27" ht="12" customHeight="1" x14ac:dyDescent="0.2">
      <c r="C341" s="48"/>
      <c r="D341" s="48"/>
      <c r="E341" s="48"/>
      <c r="F341" s="48"/>
      <c r="G341" s="280" t="s">
        <v>629</v>
      </c>
      <c r="H341" s="280"/>
      <c r="I341" s="280"/>
      <c r="J341" s="280"/>
      <c r="K341" s="280"/>
      <c r="L341" s="278">
        <v>3301.85</v>
      </c>
      <c r="M341" s="279"/>
      <c r="N341" s="279"/>
      <c r="Q341" s="48"/>
      <c r="R341" s="48"/>
    </row>
    <row r="342" spans="1:27" ht="12" customHeight="1" x14ac:dyDescent="0.2">
      <c r="C342" s="48"/>
      <c r="D342" s="48"/>
      <c r="E342" s="48"/>
      <c r="F342" s="48"/>
      <c r="G342" s="280" t="s">
        <v>630</v>
      </c>
      <c r="H342" s="280"/>
      <c r="I342" s="280"/>
      <c r="J342" s="280"/>
      <c r="K342" s="280"/>
      <c r="L342" s="278">
        <v>0</v>
      </c>
      <c r="M342" s="279"/>
      <c r="N342" s="279"/>
      <c r="Q342" s="48"/>
      <c r="R342" s="48"/>
    </row>
    <row r="343" spans="1:27" ht="12" customHeight="1" x14ac:dyDescent="0.2">
      <c r="C343" s="48"/>
      <c r="D343" s="48"/>
      <c r="E343" s="48"/>
      <c r="F343" s="48"/>
      <c r="G343" s="280" t="s">
        <v>631</v>
      </c>
      <c r="H343" s="280"/>
      <c r="I343" s="280"/>
      <c r="J343" s="280"/>
      <c r="K343" s="280"/>
      <c r="L343" s="278">
        <v>0</v>
      </c>
      <c r="M343" s="279"/>
      <c r="N343" s="279"/>
      <c r="Q343" s="48"/>
      <c r="R343" s="48"/>
    </row>
    <row r="344" spans="1:27" ht="12" customHeight="1" x14ac:dyDescent="0.2">
      <c r="C344" s="48"/>
      <c r="D344" s="48"/>
      <c r="E344" s="48"/>
      <c r="F344" s="48"/>
      <c r="G344" s="271" t="s">
        <v>186</v>
      </c>
      <c r="H344" s="272"/>
      <c r="I344" s="272"/>
      <c r="J344" s="272"/>
      <c r="K344" s="273"/>
      <c r="L344" s="312">
        <f>SUM(L338:N343)</f>
        <v>60492446.539999999</v>
      </c>
      <c r="M344" s="313"/>
      <c r="N344" s="314"/>
      <c r="Q344" s="48"/>
      <c r="R344" s="48"/>
    </row>
    <row r="345" spans="1:27" ht="12" customHeight="1" x14ac:dyDescent="0.2">
      <c r="C345" s="48"/>
      <c r="D345" s="48"/>
      <c r="E345" s="48"/>
      <c r="F345" s="48"/>
      <c r="G345" s="48"/>
      <c r="H345" s="48"/>
      <c r="I345" s="48"/>
      <c r="J345" s="48"/>
      <c r="K345" s="48"/>
      <c r="L345" s="48"/>
      <c r="M345" s="48"/>
      <c r="N345" s="48"/>
      <c r="O345" s="48"/>
      <c r="P345" s="48"/>
      <c r="Q345" s="48"/>
      <c r="R345" s="48"/>
    </row>
    <row r="346" spans="1:27" ht="12" customHeight="1" x14ac:dyDescent="0.2">
      <c r="A346" s="44"/>
      <c r="B346" s="75" t="s">
        <v>201</v>
      </c>
    </row>
    <row r="347" spans="1:27" ht="12" customHeight="1" x14ac:dyDescent="0.2">
      <c r="A347" s="81"/>
      <c r="B347" s="80"/>
      <c r="C347" s="54"/>
      <c r="D347" s="54"/>
      <c r="E347" s="54"/>
      <c r="F347" s="54"/>
      <c r="G347" s="54"/>
      <c r="H347" s="54"/>
      <c r="I347" s="54"/>
      <c r="J347" s="54"/>
      <c r="K347" s="54"/>
      <c r="L347" s="54"/>
      <c r="M347" s="54"/>
      <c r="N347" s="54"/>
      <c r="O347" s="54"/>
      <c r="P347" s="54"/>
      <c r="Q347" s="54"/>
      <c r="R347" s="54"/>
      <c r="S347" s="52"/>
      <c r="T347" s="210"/>
      <c r="U347" s="52"/>
      <c r="V347" s="52"/>
      <c r="W347" s="52"/>
      <c r="X347" s="52"/>
      <c r="Y347" s="52"/>
      <c r="Z347" s="52"/>
      <c r="AA347" s="52"/>
    </row>
    <row r="348" spans="1:27" ht="12" customHeight="1" x14ac:dyDescent="0.2">
      <c r="A348" s="81"/>
      <c r="B348" s="80"/>
      <c r="C348" s="54"/>
      <c r="D348" s="54"/>
      <c r="E348" s="54"/>
      <c r="F348" s="306" t="s">
        <v>184</v>
      </c>
      <c r="G348" s="306"/>
      <c r="H348" s="306"/>
      <c r="I348" s="306"/>
      <c r="J348" s="297">
        <v>2023</v>
      </c>
      <c r="K348" s="297"/>
      <c r="L348" s="297"/>
      <c r="M348" s="297">
        <v>2022</v>
      </c>
      <c r="N348" s="297"/>
      <c r="O348" s="297"/>
      <c r="P348" s="168"/>
      <c r="R348" s="54"/>
      <c r="S348" s="52"/>
      <c r="T348" s="210"/>
      <c r="U348" s="52"/>
      <c r="V348" s="52"/>
      <c r="W348" s="52"/>
      <c r="X348" s="52"/>
      <c r="Y348" s="52"/>
      <c r="Z348" s="52"/>
      <c r="AA348" s="52"/>
    </row>
    <row r="349" spans="1:27" ht="12" customHeight="1" x14ac:dyDescent="0.2">
      <c r="A349" s="81"/>
      <c r="B349" s="80"/>
      <c r="C349" s="54"/>
      <c r="D349" s="54"/>
      <c r="E349" s="54"/>
      <c r="F349" s="280" t="s">
        <v>632</v>
      </c>
      <c r="G349" s="280"/>
      <c r="H349" s="280"/>
      <c r="I349" s="280"/>
      <c r="J349" s="278">
        <v>45058005.600000001</v>
      </c>
      <c r="K349" s="279"/>
      <c r="L349" s="279"/>
      <c r="M349" s="278">
        <v>338500551.26999998</v>
      </c>
      <c r="N349" s="279"/>
      <c r="O349" s="279"/>
      <c r="P349" s="71"/>
      <c r="R349" s="54"/>
      <c r="S349" s="52"/>
      <c r="T349" s="210"/>
      <c r="U349" s="52"/>
      <c r="V349" s="52"/>
      <c r="W349" s="52"/>
      <c r="X349" s="52"/>
      <c r="Y349" s="52"/>
      <c r="Z349" s="52"/>
      <c r="AA349" s="52"/>
    </row>
    <row r="350" spans="1:27" ht="12" customHeight="1" x14ac:dyDescent="0.2">
      <c r="A350" s="81"/>
      <c r="B350" s="80"/>
      <c r="C350" s="54"/>
      <c r="D350" s="54"/>
      <c r="E350" s="54"/>
      <c r="F350" s="280" t="s">
        <v>633</v>
      </c>
      <c r="G350" s="280"/>
      <c r="H350" s="280"/>
      <c r="I350" s="280"/>
      <c r="J350" s="308">
        <v>10957192482.309999</v>
      </c>
      <c r="K350" s="309"/>
      <c r="L350" s="310"/>
      <c r="M350" s="278">
        <v>9843830939.7099991</v>
      </c>
      <c r="N350" s="279"/>
      <c r="O350" s="279"/>
      <c r="P350" s="71"/>
      <c r="R350" s="54"/>
      <c r="S350" s="52"/>
      <c r="T350" s="210"/>
      <c r="U350" s="52"/>
      <c r="V350" s="52"/>
      <c r="W350" s="52"/>
      <c r="X350" s="52"/>
      <c r="Y350" s="52"/>
      <c r="Z350" s="52"/>
      <c r="AA350" s="52"/>
    </row>
    <row r="351" spans="1:27" ht="12" customHeight="1" x14ac:dyDescent="0.2">
      <c r="A351" s="81"/>
      <c r="B351" s="80"/>
      <c r="C351" s="54"/>
      <c r="D351" s="54"/>
      <c r="E351" s="54"/>
      <c r="F351" s="271" t="s">
        <v>202</v>
      </c>
      <c r="G351" s="272"/>
      <c r="H351" s="272"/>
      <c r="I351" s="273"/>
      <c r="J351" s="312">
        <f>SUM(J349:L350)</f>
        <v>11002250487.91</v>
      </c>
      <c r="K351" s="313"/>
      <c r="L351" s="314"/>
      <c r="M351" s="312">
        <f>SUM(M349:O350)</f>
        <v>10182331490.98</v>
      </c>
      <c r="N351" s="313"/>
      <c r="O351" s="314"/>
      <c r="P351" s="159"/>
      <c r="R351" s="54"/>
      <c r="S351" s="52"/>
      <c r="T351" s="210"/>
      <c r="U351" s="52"/>
      <c r="V351" s="52"/>
      <c r="W351" s="52"/>
      <c r="X351" s="52"/>
      <c r="Y351" s="52"/>
      <c r="Z351" s="52"/>
      <c r="AA351" s="52"/>
    </row>
    <row r="352" spans="1:27" ht="12" customHeight="1" x14ac:dyDescent="0.2">
      <c r="A352" s="81"/>
      <c r="B352" s="80"/>
      <c r="C352" s="54"/>
      <c r="D352" s="54"/>
      <c r="E352" s="54"/>
      <c r="F352" s="54"/>
      <c r="G352" s="54"/>
      <c r="H352" s="54"/>
      <c r="I352" s="54"/>
      <c r="J352" s="54"/>
      <c r="K352" s="54"/>
      <c r="L352" s="54"/>
      <c r="M352" s="54"/>
      <c r="N352" s="54"/>
      <c r="O352" s="54"/>
      <c r="P352" s="54"/>
      <c r="Q352" s="54"/>
      <c r="R352" s="54"/>
      <c r="S352" s="52"/>
      <c r="T352" s="210"/>
      <c r="U352" s="52"/>
      <c r="V352" s="52"/>
      <c r="W352" s="52"/>
      <c r="X352" s="52"/>
      <c r="Y352" s="52"/>
      <c r="Z352" s="52"/>
      <c r="AA352" s="52"/>
    </row>
    <row r="353" spans="1:27" ht="12" customHeight="1" x14ac:dyDescent="0.2">
      <c r="A353" s="81"/>
      <c r="B353" s="45" t="s">
        <v>182</v>
      </c>
      <c r="C353" s="49" t="s">
        <v>203</v>
      </c>
      <c r="D353" s="49"/>
      <c r="E353" s="54"/>
      <c r="F353" s="54"/>
      <c r="G353" s="54"/>
      <c r="H353" s="54"/>
      <c r="I353" s="54"/>
      <c r="J353" s="54"/>
      <c r="K353" s="54"/>
      <c r="L353" s="54"/>
      <c r="M353" s="54"/>
      <c r="N353" s="54"/>
      <c r="O353" s="54"/>
      <c r="P353" s="54"/>
      <c r="Q353" s="54"/>
      <c r="R353" s="54"/>
    </row>
    <row r="354" spans="1:27" ht="12" customHeight="1" x14ac:dyDescent="0.2">
      <c r="A354" s="81"/>
      <c r="B354" s="45"/>
      <c r="C354" s="49"/>
      <c r="D354" s="49"/>
      <c r="E354" s="54"/>
      <c r="F354" s="54"/>
      <c r="G354" s="54"/>
      <c r="H354" s="54"/>
      <c r="I354" s="54"/>
      <c r="J354" s="54"/>
      <c r="K354" s="54"/>
      <c r="L354" s="54"/>
      <c r="M354" s="54"/>
      <c r="N354" s="54"/>
      <c r="O354" s="54"/>
      <c r="P354" s="54"/>
      <c r="Q354" s="54"/>
      <c r="R354" s="54"/>
    </row>
    <row r="355" spans="1:27" ht="12" customHeight="1" x14ac:dyDescent="0.2">
      <c r="A355" s="81"/>
      <c r="B355" s="80"/>
      <c r="C355" s="82" t="s">
        <v>204</v>
      </c>
      <c r="D355" s="82"/>
      <c r="E355" s="54"/>
      <c r="F355" s="54"/>
      <c r="G355" s="54"/>
      <c r="H355" s="54"/>
      <c r="I355" s="54"/>
      <c r="J355" s="54"/>
      <c r="K355" s="54"/>
      <c r="L355" s="54"/>
      <c r="M355" s="54"/>
      <c r="N355" s="54"/>
      <c r="O355" s="54"/>
      <c r="P355" s="54"/>
      <c r="Q355" s="54"/>
      <c r="R355" s="54"/>
      <c r="S355" s="52"/>
      <c r="T355" s="210"/>
      <c r="U355" s="52"/>
      <c r="V355" s="52"/>
      <c r="W355" s="52"/>
      <c r="X355" s="52"/>
      <c r="Y355" s="52"/>
      <c r="Z355" s="52"/>
      <c r="AA355" s="52"/>
    </row>
    <row r="356" spans="1:27" ht="12" customHeight="1" x14ac:dyDescent="0.2">
      <c r="A356" s="81"/>
      <c r="B356" s="80"/>
      <c r="C356" s="54"/>
      <c r="D356" s="54"/>
      <c r="E356" s="54"/>
      <c r="F356" s="54"/>
      <c r="G356" s="54"/>
      <c r="H356" s="54"/>
      <c r="I356" s="54"/>
      <c r="J356" s="54"/>
      <c r="K356" s="54"/>
      <c r="L356" s="54"/>
      <c r="M356" s="54"/>
      <c r="N356" s="54"/>
      <c r="O356" s="54"/>
      <c r="P356" s="54"/>
      <c r="Q356" s="54"/>
      <c r="R356" s="54"/>
      <c r="S356" s="52"/>
      <c r="T356" s="210"/>
      <c r="U356" s="52"/>
      <c r="V356" s="52"/>
      <c r="W356" s="52"/>
      <c r="X356" s="52"/>
      <c r="Y356" s="52"/>
      <c r="Z356" s="52"/>
      <c r="AA356" s="52"/>
    </row>
    <row r="357" spans="1:27" ht="12" customHeight="1" x14ac:dyDescent="0.2">
      <c r="A357" s="81"/>
      <c r="B357" s="80"/>
      <c r="C357" s="54"/>
      <c r="D357" s="54"/>
      <c r="E357" s="306" t="s">
        <v>184</v>
      </c>
      <c r="F357" s="306"/>
      <c r="G357" s="306"/>
      <c r="H357" s="306"/>
      <c r="I357" s="306"/>
      <c r="J357" s="306"/>
      <c r="K357" s="306"/>
      <c r="L357" s="306"/>
      <c r="M357" s="306"/>
      <c r="N357" s="284" t="s">
        <v>189</v>
      </c>
      <c r="O357" s="285"/>
      <c r="P357" s="285"/>
      <c r="Q357" s="286"/>
      <c r="S357" s="52"/>
      <c r="T357" s="210"/>
      <c r="U357" s="52"/>
      <c r="V357" s="52"/>
      <c r="W357" s="52"/>
      <c r="X357" s="52"/>
      <c r="Y357" s="52"/>
      <c r="Z357" s="52"/>
      <c r="AA357" s="52"/>
    </row>
    <row r="358" spans="1:27" ht="12" customHeight="1" x14ac:dyDescent="0.2">
      <c r="A358" s="81"/>
      <c r="B358" s="80"/>
      <c r="C358" s="54"/>
      <c r="D358" s="54"/>
      <c r="E358" s="280" t="s">
        <v>634</v>
      </c>
      <c r="F358" s="280"/>
      <c r="G358" s="280"/>
      <c r="H358" s="280"/>
      <c r="I358" s="280"/>
      <c r="J358" s="280"/>
      <c r="K358" s="280"/>
      <c r="L358" s="280"/>
      <c r="M358" s="280"/>
      <c r="N358" s="278">
        <v>0</v>
      </c>
      <c r="O358" s="279"/>
      <c r="P358" s="279"/>
      <c r="Q358" s="279"/>
      <c r="S358" s="52"/>
      <c r="T358" s="210"/>
      <c r="U358" s="52"/>
      <c r="V358" s="52"/>
      <c r="W358" s="52"/>
      <c r="X358" s="52"/>
      <c r="Y358" s="52"/>
      <c r="Z358" s="52"/>
      <c r="AA358" s="52"/>
    </row>
    <row r="359" spans="1:27" ht="12" customHeight="1" x14ac:dyDescent="0.2">
      <c r="A359" s="81"/>
      <c r="B359" s="80"/>
      <c r="C359" s="54"/>
      <c r="D359" s="54"/>
      <c r="E359" s="280" t="s">
        <v>635</v>
      </c>
      <c r="F359" s="280"/>
      <c r="G359" s="280"/>
      <c r="H359" s="280"/>
      <c r="I359" s="280"/>
      <c r="J359" s="280"/>
      <c r="K359" s="280"/>
      <c r="L359" s="280"/>
      <c r="M359" s="280"/>
      <c r="N359" s="278">
        <v>0</v>
      </c>
      <c r="O359" s="279"/>
      <c r="P359" s="279"/>
      <c r="Q359" s="279"/>
      <c r="S359" s="52"/>
      <c r="T359" s="210"/>
      <c r="U359" s="52"/>
      <c r="V359" s="52"/>
      <c r="W359" s="52"/>
      <c r="X359" s="52"/>
      <c r="Y359" s="52"/>
      <c r="Z359" s="52"/>
      <c r="AA359" s="52"/>
    </row>
    <row r="360" spans="1:27" ht="12" customHeight="1" x14ac:dyDescent="0.2">
      <c r="A360" s="81"/>
      <c r="B360" s="80"/>
      <c r="C360" s="54"/>
      <c r="D360" s="54"/>
      <c r="E360" s="280" t="s">
        <v>636</v>
      </c>
      <c r="F360" s="280"/>
      <c r="G360" s="280"/>
      <c r="H360" s="280"/>
      <c r="I360" s="280"/>
      <c r="J360" s="280"/>
      <c r="K360" s="280"/>
      <c r="L360" s="280"/>
      <c r="M360" s="280"/>
      <c r="N360" s="278">
        <v>0</v>
      </c>
      <c r="O360" s="279"/>
      <c r="P360" s="279"/>
      <c r="Q360" s="279"/>
      <c r="S360" s="52"/>
      <c r="T360" s="210"/>
      <c r="U360" s="52"/>
      <c r="V360" s="52"/>
      <c r="W360" s="52"/>
      <c r="X360" s="52"/>
      <c r="Y360" s="52"/>
      <c r="Z360" s="52"/>
      <c r="AA360" s="52"/>
    </row>
    <row r="361" spans="1:27" ht="12" customHeight="1" x14ac:dyDescent="0.2">
      <c r="A361" s="81"/>
      <c r="B361" s="80"/>
      <c r="C361" s="54"/>
      <c r="D361" s="54"/>
      <c r="E361" s="280" t="s">
        <v>637</v>
      </c>
      <c r="F361" s="280"/>
      <c r="G361" s="280"/>
      <c r="H361" s="280"/>
      <c r="I361" s="280"/>
      <c r="J361" s="280"/>
      <c r="K361" s="280"/>
      <c r="L361" s="280"/>
      <c r="M361" s="280"/>
      <c r="N361" s="278">
        <v>17719017.91</v>
      </c>
      <c r="O361" s="279"/>
      <c r="P361" s="279"/>
      <c r="Q361" s="279"/>
      <c r="S361" s="52"/>
      <c r="T361" s="210"/>
      <c r="U361" s="52"/>
      <c r="V361" s="52"/>
      <c r="W361" s="52"/>
      <c r="X361" s="52"/>
      <c r="Y361" s="52"/>
      <c r="Z361" s="52"/>
      <c r="AA361" s="52"/>
    </row>
    <row r="362" spans="1:27" ht="12" customHeight="1" x14ac:dyDescent="0.2">
      <c r="A362" s="81"/>
      <c r="B362" s="80"/>
      <c r="C362" s="54"/>
      <c r="D362" s="54"/>
      <c r="E362" s="280" t="s">
        <v>638</v>
      </c>
      <c r="F362" s="280"/>
      <c r="G362" s="280"/>
      <c r="H362" s="280"/>
      <c r="I362" s="280"/>
      <c r="J362" s="280"/>
      <c r="K362" s="280"/>
      <c r="L362" s="280"/>
      <c r="M362" s="280"/>
      <c r="N362" s="278">
        <v>0</v>
      </c>
      <c r="O362" s="279"/>
      <c r="P362" s="279"/>
      <c r="Q362" s="279"/>
      <c r="S362" s="52"/>
      <c r="T362" s="210"/>
      <c r="U362" s="52"/>
      <c r="V362" s="52"/>
      <c r="W362" s="52"/>
      <c r="X362" s="52"/>
      <c r="Y362" s="52"/>
      <c r="Z362" s="52"/>
      <c r="AA362" s="52"/>
    </row>
    <row r="363" spans="1:27" ht="12" customHeight="1" x14ac:dyDescent="0.2">
      <c r="A363" s="81"/>
      <c r="B363" s="80"/>
      <c r="C363" s="54"/>
      <c r="D363" s="54"/>
      <c r="E363" s="280" t="s">
        <v>639</v>
      </c>
      <c r="F363" s="280"/>
      <c r="G363" s="280"/>
      <c r="H363" s="280"/>
      <c r="I363" s="280"/>
      <c r="J363" s="280"/>
      <c r="K363" s="280"/>
      <c r="L363" s="280"/>
      <c r="M363" s="280"/>
      <c r="N363" s="278">
        <v>15372435.960000001</v>
      </c>
      <c r="O363" s="279"/>
      <c r="P363" s="279"/>
      <c r="Q363" s="279"/>
      <c r="S363" s="52"/>
      <c r="T363" s="210"/>
      <c r="U363" s="52"/>
      <c r="V363" s="52"/>
      <c r="W363" s="52"/>
      <c r="X363" s="52"/>
      <c r="Y363" s="52"/>
      <c r="Z363" s="52"/>
      <c r="AA363" s="52"/>
    </row>
    <row r="364" spans="1:27" ht="12" customHeight="1" x14ac:dyDescent="0.2">
      <c r="A364" s="81"/>
      <c r="B364" s="80"/>
      <c r="C364" s="54"/>
      <c r="D364" s="54"/>
      <c r="E364" s="280" t="s">
        <v>640</v>
      </c>
      <c r="F364" s="280"/>
      <c r="G364" s="280"/>
      <c r="H364" s="280"/>
      <c r="I364" s="280"/>
      <c r="J364" s="280"/>
      <c r="K364" s="280"/>
      <c r="L364" s="280"/>
      <c r="M364" s="280"/>
      <c r="N364" s="278">
        <v>124406</v>
      </c>
      <c r="O364" s="279"/>
      <c r="P364" s="279"/>
      <c r="Q364" s="279"/>
      <c r="S364" s="52"/>
      <c r="T364" s="210"/>
      <c r="U364" s="52"/>
      <c r="V364" s="52"/>
      <c r="W364" s="52"/>
      <c r="X364" s="52"/>
      <c r="Y364" s="52"/>
      <c r="Z364" s="52"/>
      <c r="AA364" s="52"/>
    </row>
    <row r="365" spans="1:27" ht="12" customHeight="1" x14ac:dyDescent="0.2">
      <c r="A365" s="81"/>
      <c r="B365" s="80"/>
      <c r="C365" s="54"/>
      <c r="D365" s="54"/>
      <c r="E365" s="280" t="s">
        <v>641</v>
      </c>
      <c r="F365" s="280"/>
      <c r="G365" s="280"/>
      <c r="H365" s="280"/>
      <c r="I365" s="280"/>
      <c r="J365" s="280"/>
      <c r="K365" s="280"/>
      <c r="L365" s="280"/>
      <c r="M365" s="280"/>
      <c r="N365" s="278">
        <v>70300</v>
      </c>
      <c r="O365" s="279"/>
      <c r="P365" s="279"/>
      <c r="Q365" s="279"/>
      <c r="S365" s="52"/>
      <c r="T365" s="210"/>
      <c r="U365" s="52"/>
      <c r="V365" s="52"/>
      <c r="W365" s="52"/>
      <c r="X365" s="52"/>
      <c r="Y365" s="52"/>
      <c r="Z365" s="52"/>
      <c r="AA365" s="52"/>
    </row>
    <row r="366" spans="1:27" ht="12" customHeight="1" x14ac:dyDescent="0.2">
      <c r="A366" s="81"/>
      <c r="B366" s="80"/>
      <c r="C366" s="54"/>
      <c r="D366" s="54"/>
      <c r="E366" s="280" t="s">
        <v>642</v>
      </c>
      <c r="F366" s="280"/>
      <c r="G366" s="280"/>
      <c r="H366" s="280"/>
      <c r="I366" s="280"/>
      <c r="J366" s="280"/>
      <c r="K366" s="280"/>
      <c r="L366" s="280"/>
      <c r="M366" s="280"/>
      <c r="N366" s="278">
        <v>11771845.73</v>
      </c>
      <c r="O366" s="279"/>
      <c r="P366" s="279"/>
      <c r="Q366" s="279"/>
      <c r="S366" s="52"/>
      <c r="T366" s="210"/>
      <c r="U366" s="52"/>
      <c r="V366" s="52"/>
      <c r="W366" s="52"/>
      <c r="X366" s="52"/>
      <c r="Y366" s="52"/>
      <c r="Z366" s="52"/>
      <c r="AA366" s="52"/>
    </row>
    <row r="367" spans="1:27" ht="12" customHeight="1" x14ac:dyDescent="0.2">
      <c r="A367" s="81"/>
      <c r="B367" s="80"/>
      <c r="C367" s="54"/>
      <c r="D367" s="54"/>
      <c r="E367" s="271" t="s">
        <v>643</v>
      </c>
      <c r="F367" s="272"/>
      <c r="G367" s="272"/>
      <c r="H367" s="272"/>
      <c r="I367" s="272"/>
      <c r="J367" s="272"/>
      <c r="K367" s="272"/>
      <c r="L367" s="272"/>
      <c r="M367" s="273"/>
      <c r="N367" s="312">
        <f>SUM(N358:Q366)</f>
        <v>45058005.600000001</v>
      </c>
      <c r="O367" s="313"/>
      <c r="P367" s="313"/>
      <c r="Q367" s="314"/>
      <c r="S367" s="52"/>
      <c r="T367" s="210"/>
      <c r="U367" s="52"/>
      <c r="V367" s="52"/>
      <c r="W367" s="52"/>
      <c r="X367" s="52"/>
      <c r="Y367" s="52"/>
      <c r="Z367" s="52"/>
      <c r="AA367" s="52"/>
    </row>
    <row r="368" spans="1:27" ht="12" customHeight="1" x14ac:dyDescent="0.2">
      <c r="A368" s="81"/>
      <c r="B368" s="45" t="s">
        <v>182</v>
      </c>
      <c r="C368" s="49" t="s">
        <v>205</v>
      </c>
      <c r="D368" s="49"/>
      <c r="E368" s="54"/>
      <c r="F368" s="54"/>
      <c r="G368" s="54"/>
      <c r="H368" s="54"/>
      <c r="I368" s="54"/>
      <c r="J368" s="54"/>
      <c r="K368" s="54"/>
      <c r="L368" s="54"/>
      <c r="M368" s="54"/>
      <c r="N368" s="54"/>
      <c r="O368" s="54"/>
      <c r="P368" s="54"/>
      <c r="Q368" s="54"/>
      <c r="R368" s="54"/>
    </row>
    <row r="369" spans="1:20" ht="12" customHeight="1" x14ac:dyDescent="0.2">
      <c r="A369" s="81"/>
      <c r="B369" s="45"/>
      <c r="C369" s="49"/>
      <c r="D369" s="49"/>
      <c r="E369" s="54"/>
      <c r="F369" s="54"/>
      <c r="G369" s="54"/>
      <c r="H369" s="54"/>
      <c r="I369" s="54"/>
      <c r="J369" s="54"/>
      <c r="K369" s="54"/>
      <c r="L369" s="54"/>
      <c r="M369" s="54"/>
      <c r="N369" s="54"/>
      <c r="O369" s="54"/>
      <c r="P369" s="54"/>
      <c r="Q369" s="54"/>
      <c r="R369" s="54"/>
    </row>
    <row r="370" spans="1:20" ht="12" customHeight="1" x14ac:dyDescent="0.2">
      <c r="A370" s="81"/>
      <c r="B370" s="80"/>
      <c r="C370" s="47" t="s">
        <v>206</v>
      </c>
      <c r="D370" s="47"/>
      <c r="E370" s="54"/>
      <c r="F370" s="54"/>
      <c r="G370" s="54"/>
      <c r="H370" s="54"/>
      <c r="I370" s="54"/>
      <c r="J370" s="54"/>
      <c r="K370" s="54"/>
      <c r="L370" s="54"/>
      <c r="M370" s="54"/>
      <c r="N370" s="54"/>
      <c r="O370" s="54"/>
      <c r="P370" s="54"/>
      <c r="Q370" s="54"/>
      <c r="R370" s="54"/>
    </row>
    <row r="371" spans="1:20" ht="12" customHeight="1" x14ac:dyDescent="0.2">
      <c r="A371" s="81"/>
      <c r="B371" s="80"/>
      <c r="C371" s="54"/>
      <c r="D371" s="54"/>
      <c r="E371" s="54"/>
      <c r="F371" s="54"/>
      <c r="G371" s="54"/>
      <c r="H371" s="54"/>
      <c r="I371" s="54"/>
      <c r="J371" s="54"/>
      <c r="K371" s="54"/>
      <c r="L371" s="54"/>
      <c r="M371" s="54"/>
      <c r="N371" s="54"/>
      <c r="O371" s="54"/>
      <c r="P371" s="54"/>
      <c r="Q371" s="54"/>
      <c r="R371" s="54"/>
    </row>
    <row r="372" spans="1:20" ht="12" customHeight="1" x14ac:dyDescent="0.2">
      <c r="A372" s="81"/>
      <c r="B372" s="80"/>
      <c r="C372" s="54"/>
      <c r="D372" s="54"/>
      <c r="E372" s="306" t="s">
        <v>184</v>
      </c>
      <c r="F372" s="306"/>
      <c r="G372" s="306"/>
      <c r="H372" s="306"/>
      <c r="I372" s="306"/>
      <c r="J372" s="306"/>
      <c r="K372" s="306"/>
      <c r="L372" s="306"/>
      <c r="M372" s="306"/>
      <c r="N372" s="284">
        <v>2023</v>
      </c>
      <c r="O372" s="285"/>
      <c r="P372" s="285"/>
      <c r="Q372" s="286"/>
    </row>
    <row r="373" spans="1:20" ht="12" customHeight="1" x14ac:dyDescent="0.2">
      <c r="A373" s="81"/>
      <c r="B373" s="80"/>
      <c r="C373" s="54"/>
      <c r="D373" s="54"/>
      <c r="E373" s="280" t="s">
        <v>644</v>
      </c>
      <c r="F373" s="280"/>
      <c r="G373" s="280"/>
      <c r="H373" s="280"/>
      <c r="I373" s="280"/>
      <c r="J373" s="280"/>
      <c r="K373" s="280"/>
      <c r="L373" s="280"/>
      <c r="M373" s="280"/>
      <c r="N373" s="278">
        <v>16478135.24</v>
      </c>
      <c r="O373" s="279"/>
      <c r="P373" s="279"/>
      <c r="Q373" s="279"/>
    </row>
    <row r="374" spans="1:20" ht="12" customHeight="1" x14ac:dyDescent="0.2">
      <c r="A374" s="81"/>
      <c r="B374" s="80"/>
      <c r="C374" s="54"/>
      <c r="D374" s="54"/>
      <c r="E374" s="280" t="s">
        <v>645</v>
      </c>
      <c r="F374" s="280"/>
      <c r="G374" s="280"/>
      <c r="H374" s="280"/>
      <c r="I374" s="280"/>
      <c r="J374" s="280"/>
      <c r="K374" s="280"/>
      <c r="L374" s="280"/>
      <c r="M374" s="280"/>
      <c r="N374" s="278">
        <v>758033988.69000006</v>
      </c>
      <c r="O374" s="279"/>
      <c r="P374" s="279"/>
      <c r="Q374" s="279"/>
    </row>
    <row r="375" spans="1:20" ht="12" customHeight="1" x14ac:dyDescent="0.2">
      <c r="A375" s="81"/>
      <c r="B375" s="80"/>
      <c r="C375" s="54"/>
      <c r="D375" s="54"/>
      <c r="E375" s="271" t="s">
        <v>207</v>
      </c>
      <c r="F375" s="272"/>
      <c r="G375" s="272"/>
      <c r="H375" s="272"/>
      <c r="I375" s="272"/>
      <c r="J375" s="272"/>
      <c r="K375" s="272"/>
      <c r="L375" s="272"/>
      <c r="M375" s="273"/>
      <c r="N375" s="312">
        <f>SUM(N373)</f>
        <v>16478135.24</v>
      </c>
      <c r="O375" s="313"/>
      <c r="P375" s="313"/>
      <c r="Q375" s="314"/>
    </row>
    <row r="376" spans="1:20" ht="12" customHeight="1" x14ac:dyDescent="0.2">
      <c r="A376" s="81"/>
      <c r="B376" s="80"/>
      <c r="C376" s="54"/>
      <c r="D376" s="54"/>
      <c r="E376" s="54"/>
      <c r="F376" s="54"/>
      <c r="G376" s="54"/>
      <c r="H376" s="54"/>
      <c r="I376" s="54"/>
      <c r="J376" s="54"/>
      <c r="K376" s="54"/>
      <c r="L376" s="54"/>
      <c r="M376" s="54"/>
      <c r="N376" s="54"/>
      <c r="O376" s="54"/>
      <c r="P376" s="54"/>
      <c r="Q376" s="54"/>
      <c r="R376" s="54"/>
    </row>
    <row r="377" spans="1:20" ht="12" customHeight="1" x14ac:dyDescent="0.2">
      <c r="A377" s="44"/>
      <c r="B377" s="75"/>
    </row>
    <row r="378" spans="1:20" s="52" customFormat="1" ht="12" customHeight="1" x14ac:dyDescent="0.2">
      <c r="A378" s="56"/>
      <c r="B378" s="57" t="s">
        <v>76</v>
      </c>
      <c r="C378" s="307" t="s">
        <v>69</v>
      </c>
      <c r="D378" s="307"/>
      <c r="E378" s="307"/>
      <c r="F378" s="307"/>
      <c r="G378" s="307"/>
      <c r="H378" s="307"/>
      <c r="I378" s="307"/>
      <c r="J378" s="307"/>
      <c r="K378" s="307"/>
      <c r="L378" s="307"/>
      <c r="M378" s="307"/>
      <c r="N378" s="307"/>
      <c r="O378" s="307"/>
      <c r="P378" s="307"/>
      <c r="Q378" s="307"/>
      <c r="R378" s="307"/>
      <c r="T378" s="210"/>
    </row>
    <row r="379" spans="1:20" s="52" customFormat="1" ht="12" customHeight="1" x14ac:dyDescent="0.2">
      <c r="A379" s="56"/>
      <c r="B379" s="57"/>
      <c r="C379" s="307"/>
      <c r="D379" s="307"/>
      <c r="E379" s="307"/>
      <c r="F379" s="307"/>
      <c r="G379" s="307"/>
      <c r="H379" s="307"/>
      <c r="I379" s="307"/>
      <c r="J379" s="307"/>
      <c r="K379" s="307"/>
      <c r="L379" s="307"/>
      <c r="M379" s="307"/>
      <c r="N379" s="307"/>
      <c r="O379" s="307"/>
      <c r="P379" s="307"/>
      <c r="Q379" s="307"/>
      <c r="R379" s="307"/>
      <c r="T379" s="210"/>
    </row>
    <row r="380" spans="1:20" ht="12.75" customHeight="1" x14ac:dyDescent="0.2">
      <c r="A380" s="54"/>
      <c r="B380" s="54"/>
      <c r="C380" s="47"/>
      <c r="D380" s="47"/>
      <c r="E380" s="47"/>
      <c r="F380" s="47"/>
      <c r="G380" s="47"/>
      <c r="H380" s="47"/>
      <c r="I380" s="47"/>
      <c r="J380" s="47"/>
      <c r="K380" s="47"/>
      <c r="L380" s="47"/>
      <c r="M380" s="47"/>
      <c r="N380" s="47"/>
      <c r="O380" s="47"/>
      <c r="P380" s="47"/>
      <c r="Q380" s="47"/>
      <c r="R380" s="47"/>
    </row>
    <row r="381" spans="1:20" ht="12" customHeight="1" x14ac:dyDescent="0.2">
      <c r="C381" s="48"/>
      <c r="D381" s="48"/>
      <c r="E381" s="48"/>
      <c r="F381" s="48"/>
      <c r="G381" s="306" t="s">
        <v>233</v>
      </c>
      <c r="H381" s="306"/>
      <c r="I381" s="306"/>
      <c r="J381" s="306"/>
      <c r="K381" s="306"/>
      <c r="L381" s="297" t="s">
        <v>189</v>
      </c>
      <c r="M381" s="297"/>
      <c r="N381" s="297"/>
      <c r="Q381" s="48"/>
      <c r="R381" s="48"/>
    </row>
    <row r="382" spans="1:20" ht="12" customHeight="1" x14ac:dyDescent="0.2">
      <c r="C382" s="48"/>
      <c r="D382" s="48"/>
      <c r="E382" s="48"/>
      <c r="F382" s="48"/>
      <c r="G382" s="280" t="s">
        <v>646</v>
      </c>
      <c r="H382" s="280"/>
      <c r="I382" s="280"/>
      <c r="J382" s="280"/>
      <c r="K382" s="280"/>
      <c r="L382" s="278">
        <v>0</v>
      </c>
      <c r="M382" s="279"/>
      <c r="N382" s="279"/>
      <c r="Q382" s="48"/>
      <c r="R382" s="48"/>
    </row>
    <row r="383" spans="1:20" ht="12" customHeight="1" x14ac:dyDescent="0.2">
      <c r="C383" s="48"/>
      <c r="D383" s="48"/>
      <c r="E383" s="48"/>
      <c r="F383" s="48"/>
      <c r="G383" s="280" t="s">
        <v>647</v>
      </c>
      <c r="H383" s="280"/>
      <c r="I383" s="280"/>
      <c r="J383" s="280"/>
      <c r="K383" s="280"/>
      <c r="L383" s="278">
        <v>0</v>
      </c>
      <c r="M383" s="279"/>
      <c r="N383" s="279"/>
      <c r="Q383" s="48"/>
      <c r="R383" s="48"/>
    </row>
    <row r="384" spans="1:20" ht="12" customHeight="1" x14ac:dyDescent="0.2">
      <c r="C384" s="48"/>
      <c r="D384" s="48"/>
      <c r="E384" s="48"/>
      <c r="F384" s="48"/>
      <c r="G384" s="280" t="s">
        <v>648</v>
      </c>
      <c r="H384" s="280"/>
      <c r="I384" s="280"/>
      <c r="J384" s="280"/>
      <c r="K384" s="280"/>
      <c r="L384" s="278">
        <v>0</v>
      </c>
      <c r="M384" s="279"/>
      <c r="N384" s="279"/>
      <c r="Q384" s="48"/>
      <c r="R384" s="48"/>
    </row>
    <row r="385" spans="1:18" ht="12" customHeight="1" x14ac:dyDescent="0.2">
      <c r="C385" s="48"/>
      <c r="D385" s="48"/>
      <c r="E385" s="48"/>
      <c r="F385" s="48"/>
      <c r="G385" s="280" t="s">
        <v>649</v>
      </c>
      <c r="H385" s="280"/>
      <c r="I385" s="280"/>
      <c r="J385" s="280"/>
      <c r="K385" s="280"/>
      <c r="L385" s="278">
        <v>0</v>
      </c>
      <c r="M385" s="279"/>
      <c r="N385" s="279"/>
      <c r="Q385" s="48"/>
      <c r="R385" s="48"/>
    </row>
    <row r="386" spans="1:18" ht="12" customHeight="1" x14ac:dyDescent="0.2">
      <c r="C386" s="48"/>
      <c r="D386" s="48"/>
      <c r="E386" s="48"/>
      <c r="F386" s="48"/>
      <c r="G386" s="280" t="s">
        <v>650</v>
      </c>
      <c r="H386" s="280"/>
      <c r="I386" s="280"/>
      <c r="J386" s="280"/>
      <c r="K386" s="280"/>
      <c r="L386" s="278">
        <v>0</v>
      </c>
      <c r="M386" s="279"/>
      <c r="N386" s="279"/>
      <c r="Q386" s="48"/>
      <c r="R386" s="48"/>
    </row>
    <row r="387" spans="1:18" ht="12" customHeight="1" x14ac:dyDescent="0.2">
      <c r="C387" s="48"/>
      <c r="D387" s="48"/>
      <c r="E387" s="48"/>
      <c r="F387" s="48"/>
      <c r="G387" s="280" t="s">
        <v>651</v>
      </c>
      <c r="H387" s="280"/>
      <c r="I387" s="280"/>
      <c r="J387" s="280"/>
      <c r="K387" s="280"/>
      <c r="L387" s="278">
        <v>0</v>
      </c>
      <c r="M387" s="279"/>
      <c r="N387" s="279"/>
      <c r="Q387" s="48"/>
      <c r="R387" s="48"/>
    </row>
    <row r="388" spans="1:18" ht="12" customHeight="1" x14ac:dyDescent="0.2">
      <c r="C388" s="48"/>
      <c r="D388" s="48"/>
      <c r="E388" s="48"/>
      <c r="F388" s="48"/>
      <c r="G388" s="271" t="s">
        <v>186</v>
      </c>
      <c r="H388" s="272"/>
      <c r="I388" s="272"/>
      <c r="J388" s="272"/>
      <c r="K388" s="273"/>
      <c r="L388" s="312">
        <f>SUM(L382:N387)</f>
        <v>0</v>
      </c>
      <c r="M388" s="313"/>
      <c r="N388" s="314"/>
      <c r="Q388" s="48"/>
      <c r="R388" s="48"/>
    </row>
    <row r="389" spans="1:18" ht="12" customHeight="1" x14ac:dyDescent="0.2">
      <c r="C389" s="48"/>
      <c r="D389" s="48"/>
      <c r="E389" s="48"/>
      <c r="F389" s="48"/>
      <c r="G389" s="48"/>
      <c r="H389" s="48"/>
      <c r="I389" s="48"/>
      <c r="J389" s="48"/>
      <c r="K389" s="48"/>
      <c r="L389" s="48"/>
      <c r="M389" s="48"/>
      <c r="N389" s="48"/>
      <c r="O389" s="48"/>
      <c r="P389" s="48"/>
      <c r="Q389" s="48"/>
      <c r="R389" s="48"/>
    </row>
    <row r="390" spans="1:18" ht="12.75" customHeight="1" x14ac:dyDescent="0.2">
      <c r="A390" s="54"/>
      <c r="B390" s="54"/>
      <c r="C390" s="47"/>
      <c r="D390" s="47"/>
      <c r="E390" s="47"/>
      <c r="F390" s="47"/>
      <c r="G390" s="47"/>
      <c r="H390" s="47"/>
      <c r="I390" s="47"/>
      <c r="J390" s="47"/>
      <c r="K390" s="47"/>
      <c r="L390" s="47"/>
      <c r="M390" s="47"/>
      <c r="N390" s="47"/>
      <c r="O390" s="47"/>
      <c r="P390" s="47"/>
      <c r="Q390" s="47"/>
      <c r="R390" s="47"/>
    </row>
    <row r="391" spans="1:18" ht="12" customHeight="1" x14ac:dyDescent="0.2">
      <c r="C391" s="48"/>
      <c r="D391" s="48"/>
      <c r="E391" s="48"/>
      <c r="F391" s="48"/>
      <c r="G391" s="306" t="s">
        <v>233</v>
      </c>
      <c r="H391" s="306"/>
      <c r="I391" s="306"/>
      <c r="J391" s="306"/>
      <c r="K391" s="306"/>
      <c r="L391" s="297" t="s">
        <v>189</v>
      </c>
      <c r="M391" s="297"/>
      <c r="N391" s="297"/>
      <c r="Q391" s="48"/>
      <c r="R391" s="48"/>
    </row>
    <row r="392" spans="1:18" ht="12" customHeight="1" x14ac:dyDescent="0.2">
      <c r="C392" s="48"/>
      <c r="D392" s="48"/>
      <c r="E392" s="48"/>
      <c r="F392" s="48"/>
      <c r="G392" s="280" t="s">
        <v>652</v>
      </c>
      <c r="H392" s="280"/>
      <c r="I392" s="280"/>
      <c r="J392" s="280"/>
      <c r="K392" s="280"/>
      <c r="L392" s="278">
        <v>0</v>
      </c>
      <c r="M392" s="279"/>
      <c r="N392" s="279"/>
      <c r="Q392" s="48"/>
      <c r="R392" s="48"/>
    </row>
    <row r="393" spans="1:18" ht="12" customHeight="1" x14ac:dyDescent="0.2">
      <c r="C393" s="48"/>
      <c r="D393" s="48"/>
      <c r="E393" s="48"/>
      <c r="F393" s="48"/>
      <c r="G393" s="280" t="s">
        <v>653</v>
      </c>
      <c r="H393" s="280"/>
      <c r="I393" s="280"/>
      <c r="J393" s="280"/>
      <c r="K393" s="280"/>
      <c r="L393" s="278">
        <v>0</v>
      </c>
      <c r="M393" s="279"/>
      <c r="N393" s="279"/>
      <c r="Q393" s="48"/>
      <c r="R393" s="48"/>
    </row>
    <row r="394" spans="1:18" ht="12" customHeight="1" x14ac:dyDescent="0.2">
      <c r="C394" s="48"/>
      <c r="D394" s="48"/>
      <c r="E394" s="48"/>
      <c r="F394" s="48"/>
      <c r="G394" s="271" t="s">
        <v>186</v>
      </c>
      <c r="H394" s="272"/>
      <c r="I394" s="272"/>
      <c r="J394" s="272"/>
      <c r="K394" s="273"/>
      <c r="L394" s="312">
        <f>SUM(L392:N393)</f>
        <v>0</v>
      </c>
      <c r="M394" s="313"/>
      <c r="N394" s="314"/>
      <c r="Q394" s="48"/>
      <c r="R394" s="48"/>
    </row>
    <row r="395" spans="1:18" ht="12" customHeight="1" x14ac:dyDescent="0.2">
      <c r="C395" s="48"/>
      <c r="D395" s="48"/>
      <c r="E395" s="48"/>
      <c r="F395" s="48"/>
      <c r="G395" s="48"/>
      <c r="H395" s="48"/>
      <c r="I395" s="48"/>
      <c r="J395" s="48"/>
      <c r="K395" s="48"/>
      <c r="L395" s="48"/>
      <c r="M395" s="48"/>
      <c r="N395" s="48"/>
      <c r="O395" s="48"/>
      <c r="P395" s="48"/>
      <c r="Q395" s="48"/>
      <c r="R395" s="48"/>
    </row>
    <row r="396" spans="1:18" ht="12" customHeight="1" x14ac:dyDescent="0.2">
      <c r="C396" s="48"/>
      <c r="D396" s="48"/>
      <c r="E396" s="48"/>
      <c r="F396" s="48"/>
      <c r="G396" s="306" t="s">
        <v>233</v>
      </c>
      <c r="H396" s="306"/>
      <c r="I396" s="306"/>
      <c r="J396" s="306"/>
      <c r="K396" s="306"/>
      <c r="L396" s="297" t="s">
        <v>189</v>
      </c>
      <c r="M396" s="297"/>
      <c r="N396" s="297"/>
      <c r="Q396" s="48"/>
      <c r="R396" s="48"/>
    </row>
    <row r="397" spans="1:18" ht="12" customHeight="1" x14ac:dyDescent="0.2">
      <c r="C397" s="48"/>
      <c r="D397" s="48"/>
      <c r="E397" s="48"/>
      <c r="F397" s="48"/>
      <c r="G397" s="280" t="s">
        <v>654</v>
      </c>
      <c r="H397" s="280"/>
      <c r="I397" s="280"/>
      <c r="J397" s="280"/>
      <c r="K397" s="280"/>
      <c r="L397" s="278">
        <v>1996935.84</v>
      </c>
      <c r="M397" s="279"/>
      <c r="N397" s="279"/>
      <c r="Q397" s="48"/>
      <c r="R397" s="48"/>
    </row>
    <row r="398" spans="1:18" ht="12" customHeight="1" x14ac:dyDescent="0.2">
      <c r="C398" s="48"/>
      <c r="D398" s="48"/>
      <c r="E398" s="48"/>
      <c r="F398" s="48"/>
      <c r="G398" s="280" t="s">
        <v>655</v>
      </c>
      <c r="H398" s="280"/>
      <c r="I398" s="280"/>
      <c r="J398" s="280"/>
      <c r="K398" s="280"/>
      <c r="L398" s="278">
        <v>15715673.07</v>
      </c>
      <c r="M398" s="279"/>
      <c r="N398" s="279"/>
      <c r="Q398" s="48"/>
      <c r="R398" s="48"/>
    </row>
    <row r="399" spans="1:18" ht="12" customHeight="1" x14ac:dyDescent="0.2">
      <c r="C399" s="48"/>
      <c r="D399" s="48"/>
      <c r="E399" s="48"/>
      <c r="F399" s="48"/>
      <c r="G399" s="280" t="s">
        <v>656</v>
      </c>
      <c r="H399" s="280"/>
      <c r="I399" s="280"/>
      <c r="J399" s="280"/>
      <c r="K399" s="280"/>
      <c r="L399" s="278">
        <v>6409</v>
      </c>
      <c r="M399" s="279"/>
      <c r="N399" s="279"/>
      <c r="Q399" s="48"/>
      <c r="R399" s="48"/>
    </row>
    <row r="400" spans="1:18" ht="12" customHeight="1" x14ac:dyDescent="0.2">
      <c r="C400" s="48"/>
      <c r="D400" s="48"/>
      <c r="E400" s="48"/>
      <c r="F400" s="48"/>
      <c r="G400" s="271" t="s">
        <v>186</v>
      </c>
      <c r="H400" s="272"/>
      <c r="I400" s="272"/>
      <c r="J400" s="272"/>
      <c r="K400" s="273"/>
      <c r="L400" s="312">
        <f>SUM(L397:N399)</f>
        <v>17719017.91</v>
      </c>
      <c r="M400" s="313"/>
      <c r="N400" s="314"/>
      <c r="Q400" s="48"/>
      <c r="R400" s="48"/>
    </row>
    <row r="401" spans="1:18" ht="12.75" customHeight="1" x14ac:dyDescent="0.2">
      <c r="A401" s="54"/>
      <c r="B401" s="54"/>
      <c r="C401" s="47"/>
      <c r="D401" s="47"/>
      <c r="E401" s="47"/>
      <c r="F401" s="47"/>
      <c r="G401" s="47"/>
      <c r="H401" s="47"/>
      <c r="I401" s="47"/>
      <c r="J401" s="47"/>
      <c r="K401" s="47"/>
      <c r="L401" s="47"/>
      <c r="M401" s="47"/>
      <c r="N401" s="47"/>
      <c r="O401" s="47"/>
      <c r="P401" s="47"/>
      <c r="Q401" s="47"/>
      <c r="R401" s="47"/>
    </row>
    <row r="402" spans="1:18" ht="12" customHeight="1" x14ac:dyDescent="0.2">
      <c r="C402" s="48"/>
      <c r="D402" s="48"/>
      <c r="E402" s="48"/>
      <c r="F402" s="48"/>
      <c r="G402" s="306" t="s">
        <v>233</v>
      </c>
      <c r="H402" s="306"/>
      <c r="I402" s="306"/>
      <c r="J402" s="306"/>
      <c r="K402" s="306"/>
      <c r="L402" s="297" t="s">
        <v>189</v>
      </c>
      <c r="M402" s="297"/>
      <c r="N402" s="297"/>
      <c r="Q402" s="48"/>
      <c r="R402" s="48"/>
    </row>
    <row r="403" spans="1:18" ht="12" customHeight="1" x14ac:dyDescent="0.2">
      <c r="C403" s="48"/>
      <c r="D403" s="48"/>
      <c r="E403" s="48"/>
      <c r="F403" s="48"/>
      <c r="G403" s="280" t="s">
        <v>657</v>
      </c>
      <c r="H403" s="280"/>
      <c r="I403" s="280"/>
      <c r="J403" s="280"/>
      <c r="K403" s="280"/>
      <c r="L403" s="278">
        <v>0</v>
      </c>
      <c r="M403" s="279"/>
      <c r="N403" s="279"/>
      <c r="Q403" s="48"/>
      <c r="R403" s="48"/>
    </row>
    <row r="404" spans="1:18" ht="12" customHeight="1" x14ac:dyDescent="0.2">
      <c r="C404" s="48"/>
      <c r="D404" s="48"/>
      <c r="E404" s="48"/>
      <c r="F404" s="48"/>
      <c r="G404" s="271" t="s">
        <v>186</v>
      </c>
      <c r="H404" s="272"/>
      <c r="I404" s="272"/>
      <c r="J404" s="272"/>
      <c r="K404" s="273"/>
      <c r="L404" s="312">
        <f>SUM(L403:N403)</f>
        <v>0</v>
      </c>
      <c r="M404" s="313"/>
      <c r="N404" s="314"/>
      <c r="Q404" s="48"/>
      <c r="R404" s="48"/>
    </row>
    <row r="405" spans="1:18" ht="12" customHeight="1" x14ac:dyDescent="0.2">
      <c r="C405" s="48"/>
      <c r="D405" s="48"/>
      <c r="E405" s="48"/>
      <c r="F405" s="48"/>
      <c r="G405" s="48"/>
      <c r="H405" s="48"/>
      <c r="I405" s="48"/>
      <c r="J405" s="48"/>
      <c r="K405" s="48"/>
      <c r="L405" s="48"/>
      <c r="M405" s="48"/>
      <c r="N405" s="48"/>
      <c r="O405" s="48"/>
      <c r="P405" s="48"/>
      <c r="Q405" s="48"/>
      <c r="R405" s="48"/>
    </row>
    <row r="406" spans="1:18" ht="12" customHeight="1" x14ac:dyDescent="0.2">
      <c r="C406" s="48"/>
      <c r="D406" s="48"/>
      <c r="E406" s="48"/>
      <c r="F406" s="48"/>
      <c r="G406" s="306" t="s">
        <v>233</v>
      </c>
      <c r="H406" s="306"/>
      <c r="I406" s="306"/>
      <c r="J406" s="306"/>
      <c r="K406" s="306"/>
      <c r="L406" s="297" t="s">
        <v>189</v>
      </c>
      <c r="M406" s="297"/>
      <c r="N406" s="297"/>
      <c r="Q406" s="48"/>
      <c r="R406" s="48"/>
    </row>
    <row r="407" spans="1:18" ht="12" customHeight="1" x14ac:dyDescent="0.2">
      <c r="C407" s="48"/>
      <c r="D407" s="48"/>
      <c r="E407" s="48"/>
      <c r="F407" s="48"/>
      <c r="G407" s="280" t="s">
        <v>658</v>
      </c>
      <c r="H407" s="280"/>
      <c r="I407" s="280"/>
      <c r="J407" s="280"/>
      <c r="K407" s="280"/>
      <c r="L407" s="278">
        <v>167790.18</v>
      </c>
      <c r="M407" s="279"/>
      <c r="N407" s="279"/>
      <c r="Q407" s="48"/>
      <c r="R407" s="48"/>
    </row>
    <row r="408" spans="1:18" ht="12" customHeight="1" x14ac:dyDescent="0.2">
      <c r="C408" s="48"/>
      <c r="D408" s="48"/>
      <c r="E408" s="48"/>
      <c r="F408" s="48"/>
      <c r="G408" s="280" t="s">
        <v>659</v>
      </c>
      <c r="H408" s="280"/>
      <c r="I408" s="280"/>
      <c r="J408" s="280"/>
      <c r="K408" s="280"/>
      <c r="L408" s="278">
        <v>415379.85</v>
      </c>
      <c r="M408" s="279"/>
      <c r="N408" s="279"/>
      <c r="Q408" s="48"/>
      <c r="R408" s="48"/>
    </row>
    <row r="409" spans="1:18" ht="12" customHeight="1" x14ac:dyDescent="0.2">
      <c r="C409" s="48"/>
      <c r="D409" s="48"/>
      <c r="E409" s="48"/>
      <c r="F409" s="48"/>
      <c r="G409" s="280" t="s">
        <v>660</v>
      </c>
      <c r="H409" s="280"/>
      <c r="I409" s="280"/>
      <c r="J409" s="280"/>
      <c r="K409" s="280"/>
      <c r="L409" s="278">
        <v>0</v>
      </c>
      <c r="M409" s="279"/>
      <c r="N409" s="279"/>
      <c r="Q409" s="48"/>
      <c r="R409" s="48"/>
    </row>
    <row r="410" spans="1:18" ht="12" customHeight="1" x14ac:dyDescent="0.2">
      <c r="C410" s="48"/>
      <c r="D410" s="48"/>
      <c r="E410" s="48"/>
      <c r="F410" s="48"/>
      <c r="G410" s="280" t="s">
        <v>661</v>
      </c>
      <c r="H410" s="280"/>
      <c r="I410" s="280"/>
      <c r="J410" s="280"/>
      <c r="K410" s="280"/>
      <c r="L410" s="278">
        <v>269000</v>
      </c>
      <c r="M410" s="279"/>
      <c r="N410" s="279"/>
      <c r="Q410" s="48"/>
      <c r="R410" s="48"/>
    </row>
    <row r="411" spans="1:18" ht="12" customHeight="1" x14ac:dyDescent="0.2">
      <c r="C411" s="48"/>
      <c r="D411" s="48"/>
      <c r="E411" s="48"/>
      <c r="F411" s="48"/>
      <c r="G411" s="280" t="s">
        <v>662</v>
      </c>
      <c r="H411" s="280"/>
      <c r="I411" s="280"/>
      <c r="J411" s="280"/>
      <c r="K411" s="280"/>
      <c r="L411" s="278">
        <v>764129.19</v>
      </c>
      <c r="M411" s="279"/>
      <c r="N411" s="279"/>
      <c r="Q411" s="48"/>
      <c r="R411" s="48"/>
    </row>
    <row r="412" spans="1:18" ht="12" customHeight="1" x14ac:dyDescent="0.2">
      <c r="C412" s="48"/>
      <c r="D412" s="48"/>
      <c r="E412" s="48"/>
      <c r="F412" s="48"/>
      <c r="G412" s="280" t="s">
        <v>663</v>
      </c>
      <c r="H412" s="280"/>
      <c r="I412" s="280"/>
      <c r="J412" s="280"/>
      <c r="K412" s="280"/>
      <c r="L412" s="278">
        <v>10985932.99</v>
      </c>
      <c r="M412" s="279"/>
      <c r="N412" s="279"/>
      <c r="Q412" s="48"/>
      <c r="R412" s="48"/>
    </row>
    <row r="413" spans="1:18" ht="12" customHeight="1" x14ac:dyDescent="0.2">
      <c r="C413" s="48"/>
      <c r="D413" s="48"/>
      <c r="E413" s="48"/>
      <c r="F413" s="48"/>
      <c r="G413" s="280" t="s">
        <v>664</v>
      </c>
      <c r="H413" s="280"/>
      <c r="I413" s="280"/>
      <c r="J413" s="280"/>
      <c r="K413" s="280"/>
      <c r="L413" s="278">
        <v>2768043.75</v>
      </c>
      <c r="M413" s="279"/>
      <c r="N413" s="279"/>
      <c r="Q413" s="48"/>
      <c r="R413" s="48"/>
    </row>
    <row r="414" spans="1:18" ht="12" customHeight="1" x14ac:dyDescent="0.2">
      <c r="C414" s="48"/>
      <c r="D414" s="48"/>
      <c r="E414" s="48"/>
      <c r="F414" s="48"/>
      <c r="G414" s="280" t="s">
        <v>665</v>
      </c>
      <c r="H414" s="280"/>
      <c r="I414" s="280"/>
      <c r="J414" s="280"/>
      <c r="K414" s="280"/>
      <c r="L414" s="278">
        <v>2160</v>
      </c>
      <c r="M414" s="279"/>
      <c r="N414" s="279"/>
      <c r="Q414" s="48"/>
      <c r="R414" s="48"/>
    </row>
    <row r="415" spans="1:18" ht="12" customHeight="1" x14ac:dyDescent="0.2">
      <c r="C415" s="48"/>
      <c r="D415" s="48"/>
      <c r="E415" s="48"/>
      <c r="F415" s="48"/>
      <c r="G415" s="271" t="s">
        <v>186</v>
      </c>
      <c r="H415" s="272"/>
      <c r="I415" s="272"/>
      <c r="J415" s="272"/>
      <c r="K415" s="273"/>
      <c r="L415" s="312">
        <f>SUM(L407:N414)</f>
        <v>15372435.960000001</v>
      </c>
      <c r="M415" s="313"/>
      <c r="N415" s="314"/>
      <c r="Q415" s="48"/>
      <c r="R415" s="48"/>
    </row>
    <row r="416" spans="1:18" ht="12.75" customHeight="1" x14ac:dyDescent="0.2">
      <c r="A416" s="54"/>
      <c r="B416" s="54"/>
      <c r="C416" s="47"/>
      <c r="D416" s="47"/>
      <c r="E416" s="47"/>
      <c r="F416" s="47"/>
      <c r="G416" s="47"/>
      <c r="H416" s="47"/>
      <c r="I416" s="47"/>
      <c r="J416" s="47"/>
      <c r="K416" s="47"/>
      <c r="L416" s="47"/>
      <c r="M416" s="47"/>
      <c r="N416" s="47"/>
      <c r="O416" s="47"/>
      <c r="P416" s="47"/>
      <c r="Q416" s="47"/>
      <c r="R416" s="47"/>
    </row>
    <row r="417" spans="1:20" ht="12" customHeight="1" x14ac:dyDescent="0.2">
      <c r="C417" s="48"/>
      <c r="D417" s="48"/>
      <c r="E417" s="48"/>
      <c r="F417" s="48"/>
      <c r="G417" s="306" t="s">
        <v>233</v>
      </c>
      <c r="H417" s="306"/>
      <c r="I417" s="306"/>
      <c r="J417" s="306"/>
      <c r="K417" s="306"/>
      <c r="L417" s="297" t="s">
        <v>189</v>
      </c>
      <c r="M417" s="297"/>
      <c r="N417" s="297"/>
      <c r="Q417" s="48"/>
      <c r="R417" s="48"/>
    </row>
    <row r="418" spans="1:20" ht="12" customHeight="1" x14ac:dyDescent="0.2">
      <c r="C418" s="48"/>
      <c r="D418" s="48"/>
      <c r="E418" s="48"/>
      <c r="F418" s="48"/>
      <c r="G418" s="280" t="s">
        <v>666</v>
      </c>
      <c r="H418" s="280"/>
      <c r="I418" s="280"/>
      <c r="J418" s="280"/>
      <c r="K418" s="280"/>
      <c r="L418" s="278">
        <v>124406</v>
      </c>
      <c r="M418" s="279"/>
      <c r="N418" s="279"/>
      <c r="Q418" s="48"/>
      <c r="R418" s="48"/>
    </row>
    <row r="419" spans="1:20" ht="12" customHeight="1" x14ac:dyDescent="0.2">
      <c r="C419" s="48"/>
      <c r="D419" s="48"/>
      <c r="E419" s="48"/>
      <c r="F419" s="48"/>
      <c r="G419" s="271" t="s">
        <v>186</v>
      </c>
      <c r="H419" s="272"/>
      <c r="I419" s="272"/>
      <c r="J419" s="272"/>
      <c r="K419" s="273"/>
      <c r="L419" s="312">
        <f>SUM(L418:N418)</f>
        <v>124406</v>
      </c>
      <c r="M419" s="313"/>
      <c r="N419" s="314"/>
      <c r="Q419" s="48"/>
      <c r="R419" s="48"/>
    </row>
    <row r="420" spans="1:20" s="52" customFormat="1" ht="12" customHeight="1" x14ac:dyDescent="0.2">
      <c r="A420" s="56"/>
      <c r="B420" s="76"/>
      <c r="C420" s="50"/>
      <c r="D420" s="50"/>
      <c r="E420" s="50"/>
      <c r="F420" s="50"/>
      <c r="G420" s="50"/>
      <c r="H420" s="50"/>
      <c r="I420" s="50"/>
      <c r="J420" s="50"/>
      <c r="K420" s="50"/>
      <c r="L420" s="50"/>
      <c r="M420" s="50"/>
      <c r="N420" s="50"/>
      <c r="O420" s="50"/>
      <c r="P420" s="50"/>
      <c r="Q420" s="50"/>
      <c r="R420" s="50"/>
      <c r="T420" s="210"/>
    </row>
    <row r="421" spans="1:20" s="52" customFormat="1" ht="12" customHeight="1" x14ac:dyDescent="0.2">
      <c r="A421" s="56"/>
      <c r="B421" s="57" t="s">
        <v>75</v>
      </c>
      <c r="C421" s="307" t="s">
        <v>70</v>
      </c>
      <c r="D421" s="307"/>
      <c r="E421" s="307"/>
      <c r="F421" s="307"/>
      <c r="G421" s="307"/>
      <c r="H421" s="307"/>
      <c r="I421" s="307"/>
      <c r="J421" s="307"/>
      <c r="K421" s="307"/>
      <c r="L421" s="307"/>
      <c r="M421" s="307"/>
      <c r="N421" s="307"/>
      <c r="O421" s="307"/>
      <c r="P421" s="307"/>
      <c r="Q421" s="307"/>
      <c r="R421" s="307"/>
      <c r="T421" s="210"/>
    </row>
    <row r="422" spans="1:20" s="52" customFormat="1" ht="12" customHeight="1" x14ac:dyDescent="0.2">
      <c r="A422" s="63"/>
      <c r="B422" s="39"/>
      <c r="C422" s="307"/>
      <c r="D422" s="307"/>
      <c r="E422" s="307"/>
      <c r="F422" s="307"/>
      <c r="G422" s="307"/>
      <c r="H422" s="307"/>
      <c r="I422" s="307"/>
      <c r="J422" s="307"/>
      <c r="K422" s="307"/>
      <c r="L422" s="307"/>
      <c r="M422" s="307"/>
      <c r="N422" s="307"/>
      <c r="O422" s="307"/>
      <c r="P422" s="307"/>
      <c r="Q422" s="307"/>
      <c r="R422" s="307"/>
      <c r="T422" s="210"/>
    </row>
    <row r="423" spans="1:20" ht="12" customHeight="1" x14ac:dyDescent="0.2">
      <c r="C423" s="48"/>
      <c r="D423" s="48"/>
      <c r="E423" s="48"/>
      <c r="F423" s="48"/>
      <c r="G423" s="48"/>
      <c r="H423" s="48"/>
      <c r="I423" s="48"/>
      <c r="J423" s="48"/>
      <c r="K423" s="48"/>
      <c r="L423" s="48"/>
      <c r="M423" s="48"/>
      <c r="N423" s="48"/>
      <c r="O423" s="48"/>
      <c r="P423" s="48"/>
      <c r="Q423" s="48"/>
      <c r="R423" s="48"/>
    </row>
    <row r="424" spans="1:20" ht="12" customHeight="1" x14ac:dyDescent="0.2">
      <c r="C424" s="48"/>
      <c r="D424" s="48"/>
      <c r="E424" s="48"/>
      <c r="F424" s="48"/>
      <c r="G424" s="306" t="s">
        <v>233</v>
      </c>
      <c r="H424" s="306"/>
      <c r="I424" s="306"/>
      <c r="J424" s="306"/>
      <c r="K424" s="306"/>
      <c r="L424" s="297" t="s">
        <v>189</v>
      </c>
      <c r="M424" s="297"/>
      <c r="N424" s="297"/>
      <c r="Q424" s="48"/>
      <c r="R424" s="48"/>
    </row>
    <row r="425" spans="1:20" ht="12" customHeight="1" x14ac:dyDescent="0.2">
      <c r="C425" s="48"/>
      <c r="D425" s="48"/>
      <c r="E425" s="48"/>
      <c r="F425" s="48"/>
      <c r="G425" s="280" t="s">
        <v>667</v>
      </c>
      <c r="H425" s="280"/>
      <c r="I425" s="280"/>
      <c r="J425" s="280"/>
      <c r="K425" s="280"/>
      <c r="L425" s="278">
        <v>70300</v>
      </c>
      <c r="M425" s="279"/>
      <c r="N425" s="279"/>
      <c r="Q425" s="48"/>
      <c r="R425" s="48"/>
    </row>
    <row r="426" spans="1:20" ht="12" customHeight="1" x14ac:dyDescent="0.2">
      <c r="C426" s="48"/>
      <c r="D426" s="48"/>
      <c r="E426" s="48"/>
      <c r="F426" s="48"/>
      <c r="G426" s="271" t="s">
        <v>186</v>
      </c>
      <c r="H426" s="272"/>
      <c r="I426" s="272"/>
      <c r="J426" s="272"/>
      <c r="K426" s="273"/>
      <c r="L426" s="312">
        <f>SUM(L425:N425)</f>
        <v>70300</v>
      </c>
      <c r="M426" s="313"/>
      <c r="N426" s="314"/>
      <c r="Q426" s="48"/>
      <c r="R426" s="48"/>
    </row>
    <row r="427" spans="1:20" ht="12" customHeight="1" x14ac:dyDescent="0.2">
      <c r="C427" s="48"/>
      <c r="D427" s="48"/>
      <c r="E427" s="48"/>
      <c r="F427" s="48"/>
      <c r="G427" s="48"/>
      <c r="H427" s="48"/>
      <c r="I427" s="48"/>
      <c r="J427" s="48"/>
      <c r="K427" s="48"/>
      <c r="L427" s="48"/>
      <c r="M427" s="48"/>
      <c r="N427" s="48"/>
      <c r="O427" s="48"/>
      <c r="P427" s="48"/>
      <c r="Q427" s="48"/>
      <c r="R427" s="48"/>
    </row>
    <row r="428" spans="1:20" ht="12" customHeight="1" x14ac:dyDescent="0.2">
      <c r="C428" s="48"/>
      <c r="D428" s="48"/>
      <c r="E428" s="48"/>
      <c r="F428" s="48"/>
      <c r="G428" s="306" t="s">
        <v>233</v>
      </c>
      <c r="H428" s="306"/>
      <c r="I428" s="306"/>
      <c r="J428" s="306"/>
      <c r="K428" s="306"/>
      <c r="L428" s="297" t="s">
        <v>189</v>
      </c>
      <c r="M428" s="297"/>
      <c r="N428" s="297"/>
      <c r="Q428" s="48"/>
      <c r="R428" s="48"/>
    </row>
    <row r="429" spans="1:20" ht="12" customHeight="1" x14ac:dyDescent="0.2">
      <c r="C429" s="48"/>
      <c r="D429" s="48"/>
      <c r="E429" s="48"/>
      <c r="F429" s="48"/>
      <c r="G429" s="280" t="s">
        <v>668</v>
      </c>
      <c r="H429" s="280"/>
      <c r="I429" s="280"/>
      <c r="J429" s="280"/>
      <c r="K429" s="280"/>
      <c r="L429" s="278">
        <v>4568</v>
      </c>
      <c r="M429" s="279"/>
      <c r="N429" s="279"/>
      <c r="Q429" s="48"/>
      <c r="R429" s="48"/>
    </row>
    <row r="430" spans="1:20" ht="12" customHeight="1" x14ac:dyDescent="0.2">
      <c r="C430" s="48"/>
      <c r="D430" s="48"/>
      <c r="E430" s="48"/>
      <c r="F430" s="48"/>
      <c r="G430" s="271" t="s">
        <v>186</v>
      </c>
      <c r="H430" s="272"/>
      <c r="I430" s="272"/>
      <c r="J430" s="272"/>
      <c r="K430" s="273"/>
      <c r="L430" s="312">
        <f>SUM(L429:N429)</f>
        <v>4568</v>
      </c>
      <c r="M430" s="313"/>
      <c r="N430" s="314"/>
      <c r="Q430" s="48"/>
      <c r="R430" s="48"/>
    </row>
    <row r="431" spans="1:20" ht="12" customHeight="1" x14ac:dyDescent="0.2">
      <c r="C431" s="48"/>
      <c r="D431" s="48"/>
      <c r="E431" s="48"/>
      <c r="F431" s="48"/>
      <c r="G431" s="48"/>
      <c r="H431" s="48"/>
      <c r="I431" s="48"/>
      <c r="J431" s="48"/>
      <c r="K431" s="48"/>
      <c r="L431" s="48"/>
      <c r="M431" s="48"/>
      <c r="N431" s="48"/>
      <c r="O431" s="48"/>
      <c r="P431" s="48"/>
      <c r="Q431" s="48"/>
      <c r="R431" s="48"/>
    </row>
    <row r="432" spans="1:20" ht="12" customHeight="1" x14ac:dyDescent="0.2">
      <c r="C432" s="48"/>
      <c r="D432" s="48"/>
      <c r="E432" s="48"/>
      <c r="F432" s="48"/>
      <c r="G432" s="306" t="s">
        <v>233</v>
      </c>
      <c r="H432" s="306"/>
      <c r="I432" s="306"/>
      <c r="J432" s="306"/>
      <c r="K432" s="306"/>
      <c r="L432" s="297" t="s">
        <v>189</v>
      </c>
      <c r="M432" s="297"/>
      <c r="N432" s="297"/>
      <c r="Q432" s="48"/>
      <c r="R432" s="48"/>
    </row>
    <row r="433" spans="1:20" ht="12" customHeight="1" x14ac:dyDescent="0.2">
      <c r="C433" s="48"/>
      <c r="D433" s="48"/>
      <c r="E433" s="48"/>
      <c r="F433" s="48"/>
      <c r="G433" s="280" t="s">
        <v>669</v>
      </c>
      <c r="H433" s="280"/>
      <c r="I433" s="280"/>
      <c r="J433" s="280"/>
      <c r="K433" s="280"/>
      <c r="L433" s="278">
        <v>0</v>
      </c>
      <c r="M433" s="279"/>
      <c r="N433" s="279"/>
      <c r="Q433" s="48"/>
      <c r="R433" s="48"/>
    </row>
    <row r="434" spans="1:20" ht="12" customHeight="1" x14ac:dyDescent="0.2">
      <c r="C434" s="48"/>
      <c r="D434" s="48"/>
      <c r="E434" s="48"/>
      <c r="F434" s="48"/>
      <c r="G434" s="271" t="s">
        <v>186</v>
      </c>
      <c r="H434" s="272"/>
      <c r="I434" s="272"/>
      <c r="J434" s="272"/>
      <c r="K434" s="273"/>
      <c r="L434" s="312">
        <f>SUM(L433:N433)</f>
        <v>0</v>
      </c>
      <c r="M434" s="313"/>
      <c r="N434" s="314"/>
      <c r="Q434" s="48"/>
      <c r="R434" s="48"/>
    </row>
    <row r="435" spans="1:20" ht="12" customHeight="1" x14ac:dyDescent="0.2">
      <c r="C435" s="48"/>
      <c r="D435" s="48"/>
      <c r="E435" s="48"/>
      <c r="F435" s="48"/>
      <c r="G435" s="48"/>
      <c r="H435" s="48"/>
      <c r="I435" s="48"/>
      <c r="J435" s="48"/>
      <c r="K435" s="48"/>
      <c r="L435" s="48"/>
      <c r="M435" s="48"/>
      <c r="N435" s="48"/>
      <c r="O435" s="48"/>
      <c r="P435" s="48"/>
      <c r="Q435" s="48"/>
      <c r="R435" s="48"/>
    </row>
    <row r="436" spans="1:20" ht="12" customHeight="1" x14ac:dyDescent="0.2">
      <c r="C436" s="48"/>
      <c r="D436" s="48"/>
      <c r="E436" s="48"/>
      <c r="F436" s="48"/>
      <c r="G436" s="306" t="s">
        <v>233</v>
      </c>
      <c r="H436" s="306"/>
      <c r="I436" s="306"/>
      <c r="J436" s="306"/>
      <c r="K436" s="306"/>
      <c r="L436" s="297" t="s">
        <v>189</v>
      </c>
      <c r="M436" s="297"/>
      <c r="N436" s="297"/>
      <c r="Q436" s="48"/>
      <c r="R436" s="48"/>
    </row>
    <row r="437" spans="1:20" ht="12" customHeight="1" x14ac:dyDescent="0.2">
      <c r="C437" s="48"/>
      <c r="D437" s="48"/>
      <c r="E437" s="48"/>
      <c r="F437" s="48"/>
      <c r="G437" s="280" t="s">
        <v>670</v>
      </c>
      <c r="H437" s="280"/>
      <c r="I437" s="280"/>
      <c r="J437" s="280"/>
      <c r="K437" s="280"/>
      <c r="L437" s="278">
        <v>758033988.69000006</v>
      </c>
      <c r="M437" s="279"/>
      <c r="N437" s="279"/>
      <c r="Q437" s="48"/>
      <c r="R437" s="48"/>
    </row>
    <row r="438" spans="1:20" ht="12" customHeight="1" x14ac:dyDescent="0.2">
      <c r="C438" s="48"/>
      <c r="D438" s="48"/>
      <c r="E438" s="48"/>
      <c r="F438" s="48"/>
      <c r="G438" s="271" t="s">
        <v>186</v>
      </c>
      <c r="H438" s="272"/>
      <c r="I438" s="272"/>
      <c r="J438" s="272"/>
      <c r="K438" s="273"/>
      <c r="L438" s="312">
        <f>SUM(L437:N437)</f>
        <v>758033988.69000006</v>
      </c>
      <c r="M438" s="313"/>
      <c r="N438" s="314"/>
      <c r="Q438" s="48"/>
      <c r="R438" s="48"/>
    </row>
    <row r="439" spans="1:20" ht="12" customHeight="1" x14ac:dyDescent="0.2">
      <c r="C439" s="48"/>
      <c r="D439" s="48"/>
      <c r="E439" s="48"/>
      <c r="F439" s="48"/>
      <c r="G439" s="48"/>
      <c r="H439" s="48"/>
      <c r="I439" s="48"/>
      <c r="J439" s="48"/>
      <c r="K439" s="48"/>
      <c r="L439" s="48"/>
      <c r="M439" s="48"/>
      <c r="N439" s="48"/>
      <c r="O439" s="48"/>
      <c r="P439" s="48"/>
      <c r="Q439" s="48"/>
      <c r="R439" s="48"/>
    </row>
    <row r="440" spans="1:20" ht="12" customHeight="1" x14ac:dyDescent="0.2">
      <c r="C440" s="48"/>
      <c r="D440" s="48"/>
      <c r="E440" s="48"/>
      <c r="F440" s="48"/>
      <c r="G440" s="306" t="s">
        <v>233</v>
      </c>
      <c r="H440" s="306"/>
      <c r="I440" s="306"/>
      <c r="J440" s="306"/>
      <c r="K440" s="306"/>
      <c r="L440" s="297" t="s">
        <v>189</v>
      </c>
      <c r="M440" s="297"/>
      <c r="N440" s="297"/>
      <c r="Q440" s="48"/>
      <c r="R440" s="48"/>
    </row>
    <row r="441" spans="1:20" ht="12" customHeight="1" x14ac:dyDescent="0.2">
      <c r="C441" s="48"/>
      <c r="D441" s="48"/>
      <c r="E441" s="48"/>
      <c r="F441" s="48"/>
      <c r="G441" s="280" t="s">
        <v>671</v>
      </c>
      <c r="H441" s="280"/>
      <c r="I441" s="280"/>
      <c r="J441" s="280"/>
      <c r="K441" s="280"/>
      <c r="L441" s="278">
        <v>6620915172.9899998</v>
      </c>
      <c r="M441" s="279"/>
      <c r="N441" s="279"/>
      <c r="Q441" s="48"/>
      <c r="R441" s="48"/>
    </row>
    <row r="442" spans="1:20" ht="12" customHeight="1" x14ac:dyDescent="0.2">
      <c r="C442" s="48"/>
      <c r="D442" s="48"/>
      <c r="E442" s="48"/>
      <c r="F442" s="48"/>
      <c r="G442" s="280" t="s">
        <v>672</v>
      </c>
      <c r="H442" s="280"/>
      <c r="I442" s="280"/>
      <c r="J442" s="280"/>
      <c r="K442" s="280"/>
      <c r="L442" s="278">
        <v>13723977.77</v>
      </c>
      <c r="M442" s="279"/>
      <c r="N442" s="279"/>
      <c r="Q442" s="48"/>
      <c r="R442" s="48"/>
    </row>
    <row r="443" spans="1:20" ht="12" customHeight="1" x14ac:dyDescent="0.2">
      <c r="C443" s="48"/>
      <c r="D443" s="48"/>
      <c r="E443" s="48"/>
      <c r="F443" s="48"/>
      <c r="G443" s="280" t="s">
        <v>673</v>
      </c>
      <c r="H443" s="280"/>
      <c r="I443" s="280"/>
      <c r="J443" s="280"/>
      <c r="K443" s="280"/>
      <c r="L443" s="278">
        <v>3509939957.1900001</v>
      </c>
      <c r="M443" s="279"/>
      <c r="N443" s="279"/>
      <c r="Q443" s="48"/>
      <c r="R443" s="48"/>
    </row>
    <row r="444" spans="1:20" ht="12" customHeight="1" x14ac:dyDescent="0.2">
      <c r="C444" s="48"/>
      <c r="D444" s="48"/>
      <c r="E444" s="48"/>
      <c r="F444" s="48"/>
      <c r="G444" s="280" t="s">
        <v>674</v>
      </c>
      <c r="H444" s="280"/>
      <c r="I444" s="280"/>
      <c r="J444" s="280"/>
      <c r="K444" s="280"/>
      <c r="L444" s="278">
        <v>38096682.43</v>
      </c>
      <c r="M444" s="279"/>
      <c r="N444" s="279"/>
      <c r="Q444" s="48"/>
      <c r="R444" s="48"/>
    </row>
    <row r="445" spans="1:20" ht="12" customHeight="1" x14ac:dyDescent="0.2">
      <c r="C445" s="48"/>
      <c r="D445" s="48"/>
      <c r="E445" s="48"/>
      <c r="F445" s="48"/>
      <c r="G445" s="271" t="s">
        <v>186</v>
      </c>
      <c r="H445" s="272"/>
      <c r="I445" s="272"/>
      <c r="J445" s="272"/>
      <c r="K445" s="273"/>
      <c r="L445" s="312">
        <f>SUM(L441:N444)</f>
        <v>10182675790.380001</v>
      </c>
      <c r="M445" s="313"/>
      <c r="N445" s="314"/>
      <c r="Q445" s="48"/>
      <c r="R445" s="48"/>
    </row>
    <row r="446" spans="1:20" s="52" customFormat="1" ht="12" customHeight="1" x14ac:dyDescent="0.2">
      <c r="A446" s="63"/>
      <c r="C446" s="50"/>
      <c r="D446" s="50"/>
      <c r="E446" s="50"/>
      <c r="F446" s="50"/>
      <c r="G446" s="50"/>
      <c r="H446" s="50"/>
      <c r="I446" s="50"/>
      <c r="J446" s="50"/>
      <c r="K446" s="50"/>
      <c r="L446" s="50"/>
      <c r="M446" s="50"/>
      <c r="N446" s="50"/>
      <c r="O446" s="50"/>
      <c r="P446" s="50"/>
      <c r="Q446" s="50"/>
      <c r="R446" s="50"/>
      <c r="T446" s="210"/>
    </row>
    <row r="447" spans="1:20" s="52" customFormat="1" ht="12" customHeight="1" x14ac:dyDescent="0.2">
      <c r="A447" s="56"/>
      <c r="B447" s="77" t="s">
        <v>78</v>
      </c>
      <c r="C447" s="307" t="s">
        <v>71</v>
      </c>
      <c r="D447" s="307"/>
      <c r="E447" s="307"/>
      <c r="F447" s="307"/>
      <c r="G447" s="307"/>
      <c r="H447" s="307"/>
      <c r="I447" s="307"/>
      <c r="J447" s="307"/>
      <c r="K447" s="307"/>
      <c r="L447" s="307"/>
      <c r="M447" s="307"/>
      <c r="N447" s="307"/>
      <c r="O447" s="307"/>
      <c r="P447" s="307"/>
      <c r="Q447" s="307"/>
      <c r="R447" s="307"/>
      <c r="T447" s="210"/>
    </row>
    <row r="448" spans="1:20" s="52" customFormat="1" ht="12" customHeight="1" x14ac:dyDescent="0.2">
      <c r="A448" s="78"/>
      <c r="B448" s="79"/>
      <c r="C448" s="307"/>
      <c r="D448" s="307"/>
      <c r="E448" s="307"/>
      <c r="F448" s="307"/>
      <c r="G448" s="307"/>
      <c r="H448" s="307"/>
      <c r="I448" s="307"/>
      <c r="J448" s="307"/>
      <c r="K448" s="307"/>
      <c r="L448" s="307"/>
      <c r="M448" s="307"/>
      <c r="N448" s="307"/>
      <c r="O448" s="307"/>
      <c r="P448" s="307"/>
      <c r="Q448" s="307"/>
      <c r="R448" s="307"/>
      <c r="T448" s="210"/>
    </row>
    <row r="449" spans="1:20" ht="12" customHeight="1" x14ac:dyDescent="0.2">
      <c r="C449" s="48"/>
      <c r="D449" s="48"/>
      <c r="E449" s="48"/>
      <c r="F449" s="48"/>
      <c r="G449" s="48"/>
      <c r="H449" s="48"/>
      <c r="I449" s="48"/>
      <c r="J449" s="48"/>
      <c r="K449" s="48"/>
      <c r="L449" s="48"/>
      <c r="M449" s="48"/>
      <c r="N449" s="48"/>
      <c r="O449" s="48"/>
      <c r="P449" s="48"/>
      <c r="Q449" s="48"/>
      <c r="R449" s="48"/>
    </row>
    <row r="450" spans="1:20" ht="12" customHeight="1" x14ac:dyDescent="0.2">
      <c r="C450" s="48"/>
      <c r="D450" s="48"/>
      <c r="E450" s="48"/>
      <c r="F450" s="48"/>
      <c r="G450" s="306" t="s">
        <v>233</v>
      </c>
      <c r="H450" s="306"/>
      <c r="I450" s="306"/>
      <c r="J450" s="306"/>
      <c r="K450" s="306"/>
      <c r="L450" s="297" t="s">
        <v>189</v>
      </c>
      <c r="M450" s="297"/>
      <c r="N450" s="297"/>
      <c r="Q450" s="48"/>
      <c r="R450" s="48"/>
    </row>
    <row r="451" spans="1:20" ht="12" customHeight="1" x14ac:dyDescent="0.2">
      <c r="C451" s="48"/>
      <c r="D451" s="48"/>
      <c r="E451" s="48"/>
      <c r="F451" s="48"/>
      <c r="G451" s="280" t="s">
        <v>675</v>
      </c>
      <c r="H451" s="280"/>
      <c r="I451" s="280"/>
      <c r="J451" s="280"/>
      <c r="K451" s="280"/>
      <c r="L451" s="278">
        <v>2295482.27</v>
      </c>
      <c r="M451" s="279"/>
      <c r="N451" s="279"/>
      <c r="Q451" s="48"/>
      <c r="R451" s="48"/>
    </row>
    <row r="452" spans="1:20" ht="12" customHeight="1" x14ac:dyDescent="0.2">
      <c r="C452" s="48"/>
      <c r="D452" s="48"/>
      <c r="E452" s="48"/>
      <c r="F452" s="48"/>
      <c r="G452" s="280" t="s">
        <v>676</v>
      </c>
      <c r="H452" s="280"/>
      <c r="I452" s="280"/>
      <c r="J452" s="280"/>
      <c r="K452" s="280"/>
      <c r="L452" s="278">
        <v>863164.87</v>
      </c>
      <c r="M452" s="279"/>
      <c r="N452" s="279"/>
      <c r="Q452" s="48"/>
      <c r="R452" s="48"/>
    </row>
    <row r="453" spans="1:20" ht="12" customHeight="1" x14ac:dyDescent="0.2">
      <c r="C453" s="48"/>
      <c r="D453" s="48"/>
      <c r="E453" s="48"/>
      <c r="F453" s="48"/>
      <c r="G453" s="280" t="s">
        <v>677</v>
      </c>
      <c r="H453" s="280"/>
      <c r="I453" s="280"/>
      <c r="J453" s="280"/>
      <c r="K453" s="280"/>
      <c r="L453" s="278">
        <v>5893018.2599999998</v>
      </c>
      <c r="M453" s="279"/>
      <c r="N453" s="279"/>
      <c r="Q453" s="48"/>
      <c r="R453" s="48"/>
    </row>
    <row r="454" spans="1:20" ht="12" customHeight="1" x14ac:dyDescent="0.2">
      <c r="C454" s="48"/>
      <c r="D454" s="48"/>
      <c r="E454" s="48"/>
      <c r="F454" s="48"/>
      <c r="G454" s="280" t="s">
        <v>678</v>
      </c>
      <c r="H454" s="280"/>
      <c r="I454" s="280"/>
      <c r="J454" s="280"/>
      <c r="K454" s="280"/>
      <c r="L454" s="278">
        <v>1268943.83</v>
      </c>
      <c r="M454" s="279"/>
      <c r="N454" s="279"/>
      <c r="Q454" s="48"/>
      <c r="R454" s="48"/>
    </row>
    <row r="455" spans="1:20" ht="12" customHeight="1" x14ac:dyDescent="0.2">
      <c r="C455" s="48"/>
      <c r="D455" s="48"/>
      <c r="E455" s="48"/>
      <c r="F455" s="48"/>
      <c r="G455" s="280" t="s">
        <v>679</v>
      </c>
      <c r="H455" s="280"/>
      <c r="I455" s="280"/>
      <c r="J455" s="280"/>
      <c r="K455" s="280"/>
      <c r="L455" s="278">
        <v>177909.61</v>
      </c>
      <c r="M455" s="279"/>
      <c r="N455" s="279"/>
      <c r="Q455" s="48"/>
      <c r="R455" s="48"/>
    </row>
    <row r="456" spans="1:20" ht="12" customHeight="1" x14ac:dyDescent="0.2">
      <c r="C456" s="48"/>
      <c r="D456" s="48"/>
      <c r="E456" s="48"/>
      <c r="F456" s="48"/>
      <c r="G456" s="280" t="s">
        <v>680</v>
      </c>
      <c r="H456" s="280"/>
      <c r="I456" s="280"/>
      <c r="J456" s="280"/>
      <c r="K456" s="280"/>
      <c r="L456" s="278">
        <v>1273326.8899999999</v>
      </c>
      <c r="M456" s="279"/>
      <c r="N456" s="279"/>
      <c r="Q456" s="48"/>
      <c r="R456" s="48"/>
    </row>
    <row r="457" spans="1:20" ht="12" customHeight="1" x14ac:dyDescent="0.2">
      <c r="C457" s="48"/>
      <c r="D457" s="48"/>
      <c r="E457" s="48"/>
      <c r="F457" s="48"/>
      <c r="G457" s="271" t="s">
        <v>186</v>
      </c>
      <c r="H457" s="272"/>
      <c r="I457" s="272"/>
      <c r="J457" s="272"/>
      <c r="K457" s="273"/>
      <c r="L457" s="312">
        <f>SUM(L451:N456)</f>
        <v>11771845.73</v>
      </c>
      <c r="M457" s="313"/>
      <c r="N457" s="314"/>
      <c r="Q457" s="48"/>
      <c r="R457" s="48"/>
    </row>
    <row r="458" spans="1:20" s="52" customFormat="1" ht="12" customHeight="1" x14ac:dyDescent="0.2">
      <c r="A458" s="78"/>
      <c r="B458" s="80"/>
      <c r="C458" s="80"/>
      <c r="D458" s="80"/>
      <c r="E458" s="80"/>
      <c r="F458" s="80"/>
      <c r="G458" s="80"/>
      <c r="H458" s="80"/>
      <c r="I458" s="80"/>
      <c r="J458" s="80"/>
      <c r="K458" s="80"/>
      <c r="L458" s="80"/>
      <c r="M458" s="80"/>
      <c r="N458" s="80"/>
      <c r="O458" s="80"/>
      <c r="P458" s="80"/>
      <c r="Q458" s="80"/>
      <c r="R458" s="80"/>
      <c r="T458" s="210"/>
    </row>
    <row r="459" spans="1:20" ht="12" customHeight="1" x14ac:dyDescent="0.2">
      <c r="A459" s="80"/>
      <c r="B459" s="44" t="s">
        <v>52</v>
      </c>
      <c r="C459" s="83" t="s">
        <v>53</v>
      </c>
      <c r="D459" s="83"/>
      <c r="E459" s="80"/>
      <c r="F459" s="80"/>
      <c r="G459" s="80"/>
      <c r="H459" s="80"/>
      <c r="I459" s="80"/>
      <c r="J459" s="80"/>
      <c r="K459" s="80"/>
      <c r="L459" s="80"/>
      <c r="M459" s="80"/>
      <c r="N459" s="80"/>
      <c r="O459" s="80"/>
      <c r="P459" s="80"/>
    </row>
    <row r="460" spans="1:20" ht="12" customHeight="1" x14ac:dyDescent="0.2">
      <c r="A460" s="62"/>
      <c r="B460" s="62"/>
      <c r="C460" s="44" t="s">
        <v>2</v>
      </c>
      <c r="D460" s="44"/>
      <c r="E460" s="62"/>
      <c r="F460" s="62"/>
      <c r="G460" s="62"/>
      <c r="H460" s="62"/>
      <c r="I460" s="62"/>
      <c r="J460" s="62"/>
      <c r="K460" s="62"/>
      <c r="L460" s="62"/>
      <c r="M460" s="62"/>
      <c r="N460" s="62"/>
      <c r="O460" s="62"/>
      <c r="P460" s="62"/>
    </row>
    <row r="461" spans="1:20" s="52" customFormat="1" ht="11.25" customHeight="1" x14ac:dyDescent="0.2">
      <c r="A461" s="63"/>
      <c r="B461" s="46" t="s">
        <v>76</v>
      </c>
      <c r="C461" s="37" t="s">
        <v>328</v>
      </c>
      <c r="D461" s="37"/>
      <c r="E461" s="39"/>
      <c r="F461" s="39"/>
      <c r="G461" s="39"/>
      <c r="H461" s="39"/>
      <c r="I461" s="39"/>
      <c r="J461" s="39"/>
      <c r="K461" s="39"/>
      <c r="L461" s="39"/>
      <c r="M461" s="39"/>
      <c r="N461" s="39"/>
      <c r="O461" s="39"/>
      <c r="P461" s="39"/>
      <c r="Q461" s="84"/>
      <c r="R461" s="84"/>
      <c r="T461" s="210"/>
    </row>
    <row r="462" spans="1:20" s="52" customFormat="1" ht="11.25" x14ac:dyDescent="0.2">
      <c r="A462" s="63"/>
      <c r="B462" s="39" t="s">
        <v>329</v>
      </c>
      <c r="C462" s="39"/>
      <c r="D462" s="39"/>
      <c r="E462" s="39"/>
      <c r="F462" s="39"/>
      <c r="G462" s="39"/>
      <c r="H462" s="39"/>
      <c r="I462" s="39"/>
      <c r="J462" s="39"/>
      <c r="K462" s="39"/>
      <c r="L462" s="39"/>
      <c r="M462" s="39"/>
      <c r="N462" s="39"/>
      <c r="O462" s="39"/>
      <c r="P462" s="39"/>
      <c r="Q462" s="84"/>
      <c r="R462" s="84"/>
      <c r="T462" s="210"/>
    </row>
    <row r="463" spans="1:20" s="52" customFormat="1" ht="11.25" x14ac:dyDescent="0.2">
      <c r="B463" s="39" t="s">
        <v>330</v>
      </c>
      <c r="C463" s="39"/>
      <c r="D463" s="39"/>
      <c r="E463" s="39"/>
      <c r="F463" s="39"/>
      <c r="G463" s="39"/>
      <c r="H463" s="39"/>
      <c r="I463" s="39"/>
      <c r="J463" s="39"/>
      <c r="K463" s="39"/>
      <c r="L463" s="39"/>
      <c r="M463" s="39"/>
      <c r="N463" s="39"/>
      <c r="O463" s="39"/>
      <c r="P463" s="39"/>
      <c r="Q463" s="84"/>
      <c r="R463" s="84"/>
      <c r="T463" s="210"/>
    </row>
    <row r="464" spans="1:20" s="52" customFormat="1" ht="12" customHeight="1" x14ac:dyDescent="0.2">
      <c r="B464" s="85"/>
      <c r="C464" s="64"/>
      <c r="D464" s="64"/>
      <c r="E464" s="64"/>
      <c r="F464" s="64"/>
      <c r="G464" s="64"/>
      <c r="H464" s="64"/>
      <c r="I464" s="64"/>
      <c r="J464" s="64"/>
      <c r="K464" s="64"/>
      <c r="L464" s="64"/>
      <c r="M464" s="64"/>
      <c r="N464" s="64"/>
      <c r="O464" s="64"/>
      <c r="P464" s="64"/>
      <c r="Q464" s="64"/>
      <c r="R464" s="64"/>
      <c r="T464" s="210"/>
    </row>
    <row r="465" spans="1:20" ht="12" customHeight="1" x14ac:dyDescent="0.2">
      <c r="C465" s="48"/>
      <c r="D465" s="48"/>
      <c r="E465" s="48"/>
      <c r="F465" s="48"/>
      <c r="G465" s="306" t="s">
        <v>233</v>
      </c>
      <c r="H465" s="306"/>
      <c r="I465" s="306"/>
      <c r="J465" s="306"/>
      <c r="K465" s="306"/>
      <c r="L465" s="297" t="s">
        <v>189</v>
      </c>
      <c r="M465" s="297"/>
      <c r="N465" s="297"/>
      <c r="Q465" s="48"/>
      <c r="R465" s="48"/>
    </row>
    <row r="466" spans="1:20" ht="12" customHeight="1" x14ac:dyDescent="0.2">
      <c r="C466" s="48"/>
      <c r="D466" s="48"/>
      <c r="E466" s="48"/>
      <c r="F466" s="48"/>
      <c r="G466" s="280" t="s">
        <v>681</v>
      </c>
      <c r="H466" s="280"/>
      <c r="I466" s="280"/>
      <c r="J466" s="280"/>
      <c r="K466" s="280"/>
      <c r="L466" s="278">
        <v>1083280111.79</v>
      </c>
      <c r="M466" s="279"/>
      <c r="N466" s="279"/>
      <c r="Q466" s="48"/>
      <c r="R466" s="48"/>
    </row>
    <row r="467" spans="1:20" ht="12" customHeight="1" x14ac:dyDescent="0.2">
      <c r="C467" s="48"/>
      <c r="D467" s="48"/>
      <c r="E467" s="48"/>
      <c r="F467" s="48"/>
      <c r="G467" s="271" t="s">
        <v>352</v>
      </c>
      <c r="H467" s="272"/>
      <c r="I467" s="272"/>
      <c r="J467" s="272"/>
      <c r="K467" s="273"/>
      <c r="L467" s="312">
        <f>SUM(L466:N466)</f>
        <v>1083280111.79</v>
      </c>
      <c r="M467" s="313"/>
      <c r="N467" s="314"/>
      <c r="Q467" s="48"/>
      <c r="R467" s="48"/>
    </row>
    <row r="468" spans="1:20" ht="12" customHeight="1" x14ac:dyDescent="0.2">
      <c r="C468" s="48"/>
      <c r="D468" s="48"/>
      <c r="E468" s="48"/>
      <c r="F468" s="48"/>
      <c r="G468" s="48"/>
      <c r="H468" s="48"/>
      <c r="I468" s="48"/>
      <c r="J468" s="48"/>
      <c r="K468" s="48"/>
      <c r="L468" s="48"/>
      <c r="M468" s="48"/>
      <c r="N468" s="48"/>
      <c r="O468" s="48"/>
      <c r="P468" s="48"/>
      <c r="Q468" s="48"/>
      <c r="R468" s="48"/>
    </row>
    <row r="469" spans="1:20" ht="12" customHeight="1" x14ac:dyDescent="0.2">
      <c r="C469" s="48"/>
      <c r="D469" s="48"/>
      <c r="E469" s="48"/>
      <c r="F469" s="48"/>
      <c r="G469" s="306" t="s">
        <v>233</v>
      </c>
      <c r="H469" s="306"/>
      <c r="I469" s="306"/>
      <c r="J469" s="306"/>
      <c r="K469" s="306"/>
      <c r="L469" s="297" t="s">
        <v>189</v>
      </c>
      <c r="M469" s="297"/>
      <c r="N469" s="297"/>
      <c r="Q469" s="48"/>
      <c r="R469" s="48"/>
    </row>
    <row r="470" spans="1:20" ht="12" customHeight="1" x14ac:dyDescent="0.2">
      <c r="C470" s="48"/>
      <c r="D470" s="48"/>
      <c r="E470" s="48"/>
      <c r="F470" s="48"/>
      <c r="G470" s="280" t="s">
        <v>682</v>
      </c>
      <c r="H470" s="280"/>
      <c r="I470" s="280"/>
      <c r="J470" s="280"/>
      <c r="K470" s="280"/>
      <c r="L470" s="278">
        <v>1301006</v>
      </c>
      <c r="M470" s="279"/>
      <c r="N470" s="279"/>
      <c r="Q470" s="48"/>
      <c r="R470" s="48"/>
    </row>
    <row r="471" spans="1:20" ht="12" customHeight="1" x14ac:dyDescent="0.2">
      <c r="C471" s="48"/>
      <c r="D471" s="48"/>
      <c r="E471" s="48"/>
      <c r="F471" s="48"/>
      <c r="G471" s="271" t="s">
        <v>352</v>
      </c>
      <c r="H471" s="272"/>
      <c r="I471" s="272"/>
      <c r="J471" s="272"/>
      <c r="K471" s="273"/>
      <c r="L471" s="312">
        <f>SUM(L470:N470)</f>
        <v>1301006</v>
      </c>
      <c r="M471" s="313"/>
      <c r="N471" s="314"/>
      <c r="Q471" s="48"/>
      <c r="R471" s="48"/>
    </row>
    <row r="472" spans="1:20" s="52" customFormat="1" ht="12" customHeight="1" x14ac:dyDescent="0.2">
      <c r="B472" s="85"/>
      <c r="C472" s="86"/>
      <c r="D472" s="86"/>
      <c r="E472" s="86"/>
      <c r="F472" s="86"/>
      <c r="G472" s="86"/>
      <c r="H472" s="86"/>
      <c r="I472" s="86"/>
      <c r="J472" s="86"/>
      <c r="K472" s="86"/>
      <c r="L472" s="86"/>
      <c r="M472" s="86"/>
      <c r="N472" s="86"/>
      <c r="O472" s="86"/>
      <c r="P472" s="86"/>
      <c r="Q472" s="86"/>
      <c r="R472" s="64"/>
      <c r="T472" s="210"/>
    </row>
    <row r="473" spans="1:20" s="52" customFormat="1" ht="12" customHeight="1" x14ac:dyDescent="0.2">
      <c r="A473" s="335" t="s">
        <v>331</v>
      </c>
      <c r="B473" s="335"/>
      <c r="C473" s="335"/>
      <c r="D473" s="335"/>
      <c r="E473" s="335"/>
      <c r="F473" s="335"/>
      <c r="G473" s="335"/>
      <c r="H473" s="335"/>
      <c r="I473" s="335"/>
      <c r="J473" s="335"/>
      <c r="K473" s="335"/>
      <c r="L473" s="335"/>
      <c r="M473" s="335"/>
      <c r="N473" s="335"/>
      <c r="O473" s="335"/>
      <c r="P473" s="335"/>
      <c r="Q473" s="335"/>
      <c r="R473" s="335"/>
      <c r="T473" s="210"/>
    </row>
    <row r="474" spans="1:20" s="52" customFormat="1" ht="12" customHeight="1" x14ac:dyDescent="0.2">
      <c r="A474" s="156" t="s">
        <v>332</v>
      </c>
      <c r="B474" s="156"/>
      <c r="C474" s="156"/>
      <c r="D474" s="156"/>
      <c r="E474" s="156"/>
      <c r="F474" s="156"/>
      <c r="G474" s="156"/>
      <c r="H474" s="156"/>
      <c r="I474" s="156"/>
      <c r="J474" s="156"/>
      <c r="K474" s="156"/>
      <c r="L474" s="156"/>
      <c r="M474" s="156"/>
      <c r="N474" s="156"/>
      <c r="O474" s="156"/>
      <c r="P474" s="156"/>
      <c r="Q474" s="156"/>
      <c r="R474" s="156"/>
      <c r="T474" s="210"/>
    </row>
    <row r="475" spans="1:20" s="52" customFormat="1" ht="12" customHeight="1" x14ac:dyDescent="0.2">
      <c r="B475" s="85"/>
      <c r="C475" s="64"/>
      <c r="D475" s="64"/>
      <c r="E475" s="64"/>
      <c r="F475" s="64"/>
      <c r="G475" s="64"/>
      <c r="H475" s="64"/>
      <c r="I475" s="64"/>
      <c r="J475" s="64"/>
      <c r="K475" s="64"/>
      <c r="L475" s="64"/>
      <c r="M475" s="64"/>
      <c r="N475" s="64"/>
      <c r="O475" s="64"/>
      <c r="P475" s="64"/>
      <c r="T475" s="210"/>
    </row>
    <row r="476" spans="1:20" s="52" customFormat="1" ht="12" customHeight="1" x14ac:dyDescent="0.2">
      <c r="B476" s="85"/>
      <c r="C476" s="64"/>
      <c r="D476" s="64"/>
      <c r="E476" s="64"/>
      <c r="F476" s="64"/>
      <c r="G476" s="64"/>
      <c r="H476" s="64"/>
      <c r="I476" s="64"/>
      <c r="J476" s="64"/>
      <c r="K476" s="64"/>
      <c r="L476" s="64"/>
      <c r="M476" s="64"/>
      <c r="N476" s="64"/>
      <c r="O476" s="64"/>
      <c r="P476" s="64"/>
      <c r="Q476" s="64"/>
      <c r="R476" s="64"/>
      <c r="T476" s="210"/>
    </row>
    <row r="477" spans="1:20" s="52" customFormat="1" ht="12" customHeight="1" x14ac:dyDescent="0.2">
      <c r="A477" s="336" t="s">
        <v>75</v>
      </c>
      <c r="B477" s="336"/>
      <c r="C477" s="336"/>
      <c r="D477" s="336"/>
      <c r="E477" s="336"/>
      <c r="F477" s="336"/>
      <c r="G477" s="336"/>
      <c r="H477" s="336"/>
      <c r="I477" s="336"/>
      <c r="J477" s="336"/>
      <c r="K477" s="336"/>
      <c r="L477" s="336"/>
      <c r="M477" s="336"/>
      <c r="N477" s="336"/>
      <c r="O477" s="336"/>
      <c r="P477" s="336"/>
      <c r="Q477" s="336"/>
      <c r="R477" s="336"/>
      <c r="T477" s="210"/>
    </row>
    <row r="478" spans="1:20" ht="12" customHeight="1" x14ac:dyDescent="0.2">
      <c r="B478" s="88"/>
      <c r="C478" s="39" t="s">
        <v>327</v>
      </c>
      <c r="D478" s="39"/>
      <c r="E478" s="89"/>
      <c r="F478" s="89"/>
      <c r="G478" s="89"/>
      <c r="H478" s="89"/>
      <c r="I478" s="89"/>
      <c r="J478" s="89"/>
      <c r="K478" s="89"/>
      <c r="L478" s="89"/>
      <c r="M478" s="89"/>
      <c r="N478" s="89"/>
      <c r="O478" s="89"/>
      <c r="P478" s="89"/>
      <c r="Q478" s="89"/>
      <c r="R478" s="89"/>
    </row>
    <row r="479" spans="1:20" ht="12" customHeight="1" x14ac:dyDescent="0.2">
      <c r="B479" s="88"/>
      <c r="C479" s="89" t="s">
        <v>320</v>
      </c>
      <c r="D479" s="89"/>
      <c r="E479" s="89"/>
      <c r="F479" s="89"/>
      <c r="G479" s="89"/>
      <c r="H479" s="89"/>
      <c r="I479" s="89"/>
      <c r="J479" s="89"/>
      <c r="K479" s="89"/>
      <c r="L479" s="89"/>
      <c r="M479" s="89"/>
      <c r="N479" s="89"/>
      <c r="O479" s="89"/>
      <c r="P479" s="89"/>
      <c r="Q479" s="89"/>
      <c r="R479" s="89"/>
    </row>
    <row r="480" spans="1:20" ht="12" customHeight="1" x14ac:dyDescent="0.2">
      <c r="B480" s="90"/>
      <c r="C480" s="69"/>
      <c r="D480" s="69"/>
      <c r="E480" s="69"/>
      <c r="F480" s="69"/>
      <c r="G480" s="69"/>
      <c r="H480" s="69"/>
      <c r="I480" s="69"/>
      <c r="J480" s="69"/>
      <c r="K480" s="69"/>
      <c r="L480" s="69"/>
      <c r="M480" s="69"/>
      <c r="N480" s="69"/>
      <c r="O480" s="69"/>
      <c r="P480" s="69"/>
      <c r="Q480" s="69"/>
      <c r="R480" s="69"/>
    </row>
    <row r="481" spans="2:18" ht="12" customHeight="1" x14ac:dyDescent="0.2">
      <c r="B481" s="90"/>
      <c r="C481" s="69"/>
      <c r="D481" s="69"/>
      <c r="E481" s="69"/>
      <c r="F481" s="69"/>
      <c r="G481" s="69"/>
      <c r="H481" s="69"/>
      <c r="I481" s="69"/>
      <c r="J481" s="69"/>
      <c r="K481" s="69"/>
      <c r="L481" s="69"/>
      <c r="M481" s="69"/>
      <c r="N481" s="69"/>
      <c r="O481" s="69"/>
      <c r="P481" s="69"/>
      <c r="Q481" s="69"/>
      <c r="R481" s="69"/>
    </row>
    <row r="482" spans="2:18" ht="12" customHeight="1" x14ac:dyDescent="0.2">
      <c r="B482" s="90"/>
      <c r="C482" s="69"/>
      <c r="D482" s="69"/>
      <c r="E482" s="69"/>
      <c r="F482" s="69"/>
      <c r="G482" s="69"/>
      <c r="H482" s="69"/>
      <c r="I482" s="69"/>
      <c r="J482" s="69"/>
      <c r="K482" s="69"/>
      <c r="L482" s="69"/>
      <c r="M482" s="69"/>
      <c r="N482" s="69"/>
      <c r="O482" s="69"/>
      <c r="P482" s="69"/>
      <c r="Q482" s="69"/>
      <c r="R482" s="69"/>
    </row>
    <row r="483" spans="2:18" ht="12" customHeight="1" x14ac:dyDescent="0.2">
      <c r="B483" s="90"/>
      <c r="C483" s="69"/>
      <c r="D483" s="69"/>
      <c r="E483" s="287" t="s">
        <v>184</v>
      </c>
      <c r="F483" s="288"/>
      <c r="G483" s="288"/>
      <c r="H483" s="288"/>
      <c r="I483" s="288"/>
      <c r="J483" s="288"/>
      <c r="K483" s="288"/>
      <c r="L483" s="288"/>
      <c r="M483" s="289"/>
      <c r="N483" s="284" t="s">
        <v>189</v>
      </c>
      <c r="O483" s="285"/>
      <c r="P483" s="285"/>
      <c r="Q483" s="286"/>
      <c r="R483" s="69"/>
    </row>
    <row r="484" spans="2:18" ht="12" customHeight="1" x14ac:dyDescent="0.2">
      <c r="B484" s="90"/>
      <c r="C484" s="69"/>
      <c r="D484" s="69"/>
      <c r="E484" s="280" t="s">
        <v>683</v>
      </c>
      <c r="F484" s="280"/>
      <c r="G484" s="280"/>
      <c r="H484" s="280"/>
      <c r="I484" s="280"/>
      <c r="J484" s="280"/>
      <c r="K484" s="280"/>
      <c r="L484" s="280"/>
      <c r="M484" s="280"/>
      <c r="N484" s="278">
        <v>0</v>
      </c>
      <c r="O484" s="279"/>
      <c r="P484" s="279"/>
      <c r="Q484" s="279"/>
      <c r="R484" s="69"/>
    </row>
    <row r="485" spans="2:18" ht="12" customHeight="1" x14ac:dyDescent="0.2">
      <c r="B485" s="90"/>
      <c r="C485" s="69"/>
      <c r="D485" s="69"/>
      <c r="E485" s="290" t="s">
        <v>684</v>
      </c>
      <c r="F485" s="290"/>
      <c r="G485" s="290"/>
      <c r="H485" s="290"/>
      <c r="I485" s="290"/>
      <c r="J485" s="290"/>
      <c r="K485" s="290"/>
      <c r="L485" s="290"/>
      <c r="M485" s="290"/>
      <c r="N485" s="291">
        <f>SUM(N484:Q484)</f>
        <v>0</v>
      </c>
      <c r="O485" s="292"/>
      <c r="P485" s="292"/>
      <c r="Q485" s="293"/>
      <c r="R485" s="69"/>
    </row>
    <row r="486" spans="2:18" ht="12" customHeight="1" x14ac:dyDescent="0.2">
      <c r="B486" s="90"/>
      <c r="C486" s="69"/>
      <c r="D486" s="69"/>
      <c r="E486" s="280" t="s">
        <v>685</v>
      </c>
      <c r="F486" s="280"/>
      <c r="G486" s="280"/>
      <c r="H486" s="280"/>
      <c r="I486" s="280"/>
      <c r="J486" s="280"/>
      <c r="K486" s="280"/>
      <c r="L486" s="280"/>
      <c r="M486" s="280"/>
      <c r="N486" s="278">
        <v>0</v>
      </c>
      <c r="O486" s="279"/>
      <c r="P486" s="279"/>
      <c r="Q486" s="279"/>
      <c r="R486" s="69"/>
    </row>
    <row r="487" spans="2:18" ht="12" customHeight="1" x14ac:dyDescent="0.2">
      <c r="B487" s="90"/>
      <c r="C487" s="69"/>
      <c r="D487" s="69"/>
      <c r="E487" s="290" t="s">
        <v>686</v>
      </c>
      <c r="F487" s="290"/>
      <c r="G487" s="290"/>
      <c r="H487" s="290"/>
      <c r="I487" s="290"/>
      <c r="J487" s="290"/>
      <c r="K487" s="290"/>
      <c r="L487" s="290"/>
      <c r="M487" s="290"/>
      <c r="N487" s="291">
        <f>SUM(N486:Q486)</f>
        <v>0</v>
      </c>
      <c r="O487" s="292"/>
      <c r="P487" s="292"/>
      <c r="Q487" s="293"/>
      <c r="R487" s="69"/>
    </row>
    <row r="488" spans="2:18" ht="12" customHeight="1" x14ac:dyDescent="0.2">
      <c r="B488" s="90"/>
      <c r="C488" s="69"/>
      <c r="D488" s="69"/>
      <c r="E488" s="264"/>
      <c r="F488" s="265"/>
      <c r="G488" s="265"/>
      <c r="H488" s="265"/>
      <c r="I488" s="265"/>
      <c r="J488" s="265"/>
      <c r="K488" s="265"/>
      <c r="L488" s="265"/>
      <c r="M488" s="266"/>
      <c r="N488" s="278">
        <v>0</v>
      </c>
      <c r="O488" s="279"/>
      <c r="P488" s="279"/>
      <c r="Q488" s="279"/>
      <c r="R488" s="69"/>
    </row>
    <row r="489" spans="2:18" ht="12" customHeight="1" x14ac:dyDescent="0.2">
      <c r="B489" s="90"/>
      <c r="C489" s="69"/>
      <c r="D489" s="69"/>
      <c r="E489" s="280"/>
      <c r="F489" s="280"/>
      <c r="G489" s="280"/>
      <c r="H489" s="280"/>
      <c r="I489" s="280"/>
      <c r="J489" s="280"/>
      <c r="K489" s="280"/>
      <c r="L489" s="280"/>
      <c r="M489" s="280"/>
      <c r="N489" s="278">
        <v>0</v>
      </c>
      <c r="O489" s="279"/>
      <c r="P489" s="279"/>
      <c r="Q489" s="279"/>
      <c r="R489" s="69"/>
    </row>
    <row r="490" spans="2:18" ht="12" customHeight="1" x14ac:dyDescent="0.2">
      <c r="B490" s="90"/>
      <c r="C490" s="69"/>
      <c r="D490" s="69"/>
      <c r="E490" s="290" t="s">
        <v>687</v>
      </c>
      <c r="F490" s="290"/>
      <c r="G490" s="290"/>
      <c r="H490" s="290"/>
      <c r="I490" s="290"/>
      <c r="J490" s="290"/>
      <c r="K490" s="290"/>
      <c r="L490" s="290"/>
      <c r="M490" s="290"/>
      <c r="N490" s="291">
        <f>SUM(N488:Q489)</f>
        <v>0</v>
      </c>
      <c r="O490" s="292"/>
      <c r="P490" s="292"/>
      <c r="Q490" s="293"/>
      <c r="R490" s="69"/>
    </row>
    <row r="491" spans="2:18" ht="12" customHeight="1" x14ac:dyDescent="0.2">
      <c r="B491" s="90"/>
      <c r="C491" s="69"/>
      <c r="D491" s="69"/>
      <c r="E491" s="280" t="s">
        <v>688</v>
      </c>
      <c r="F491" s="280"/>
      <c r="G491" s="280"/>
      <c r="H491" s="280"/>
      <c r="I491" s="280"/>
      <c r="J491" s="280"/>
      <c r="K491" s="280"/>
      <c r="L491" s="280"/>
      <c r="M491" s="280"/>
      <c r="N491" s="278">
        <v>0</v>
      </c>
      <c r="O491" s="279"/>
      <c r="P491" s="279"/>
      <c r="Q491" s="279"/>
      <c r="R491" s="69"/>
    </row>
    <row r="492" spans="2:18" ht="12" customHeight="1" x14ac:dyDescent="0.2">
      <c r="B492" s="90"/>
      <c r="C492" s="69"/>
      <c r="D492" s="69"/>
      <c r="E492" s="290" t="s">
        <v>689</v>
      </c>
      <c r="F492" s="290"/>
      <c r="G492" s="290"/>
      <c r="H492" s="290"/>
      <c r="I492" s="290"/>
      <c r="J492" s="290"/>
      <c r="K492" s="290"/>
      <c r="L492" s="290"/>
      <c r="M492" s="290"/>
      <c r="N492" s="291">
        <f>SUM(N491)</f>
        <v>0</v>
      </c>
      <c r="O492" s="292"/>
      <c r="P492" s="292"/>
      <c r="Q492" s="293"/>
      <c r="R492" s="69"/>
    </row>
    <row r="493" spans="2:18" ht="12" customHeight="1" x14ac:dyDescent="0.2">
      <c r="B493" s="90"/>
      <c r="C493" s="69"/>
      <c r="D493" s="69"/>
      <c r="E493" s="280" t="s">
        <v>690</v>
      </c>
      <c r="F493" s="280"/>
      <c r="G493" s="280"/>
      <c r="H493" s="280"/>
      <c r="I493" s="280"/>
      <c r="J493" s="280"/>
      <c r="K493" s="280"/>
      <c r="L493" s="280"/>
      <c r="M493" s="280"/>
      <c r="N493" s="278">
        <v>0</v>
      </c>
      <c r="O493" s="279"/>
      <c r="P493" s="279"/>
      <c r="Q493" s="279"/>
      <c r="R493" s="69"/>
    </row>
    <row r="494" spans="2:18" ht="12" customHeight="1" x14ac:dyDescent="0.2">
      <c r="B494" s="90"/>
      <c r="C494" s="69"/>
      <c r="D494" s="69"/>
      <c r="E494" s="290" t="s">
        <v>691</v>
      </c>
      <c r="F494" s="290"/>
      <c r="G494" s="290"/>
      <c r="H494" s="290"/>
      <c r="I494" s="290"/>
      <c r="J494" s="290"/>
      <c r="K494" s="290"/>
      <c r="L494" s="290"/>
      <c r="M494" s="290"/>
      <c r="N494" s="291">
        <f>SUM(N493)</f>
        <v>0</v>
      </c>
      <c r="O494" s="292"/>
      <c r="P494" s="292"/>
      <c r="Q494" s="293"/>
      <c r="R494" s="69"/>
    </row>
    <row r="495" spans="2:18" ht="12" customHeight="1" x14ac:dyDescent="0.2">
      <c r="B495" s="90"/>
      <c r="C495" s="69"/>
      <c r="D495" s="69"/>
      <c r="E495" s="280" t="s">
        <v>692</v>
      </c>
      <c r="F495" s="280"/>
      <c r="G495" s="280"/>
      <c r="H495" s="280"/>
      <c r="I495" s="280"/>
      <c r="J495" s="280"/>
      <c r="K495" s="280"/>
      <c r="L495" s="280"/>
      <c r="M495" s="280"/>
      <c r="N495" s="278">
        <v>0</v>
      </c>
      <c r="O495" s="279"/>
      <c r="P495" s="279"/>
      <c r="Q495" s="279"/>
    </row>
    <row r="496" spans="2:18" ht="12" customHeight="1" x14ac:dyDescent="0.2">
      <c r="B496" s="90"/>
      <c r="C496" s="69"/>
      <c r="D496" s="69"/>
      <c r="E496" s="290" t="s">
        <v>693</v>
      </c>
      <c r="F496" s="290"/>
      <c r="G496" s="290"/>
      <c r="H496" s="290"/>
      <c r="I496" s="290"/>
      <c r="J496" s="290"/>
      <c r="K496" s="290"/>
      <c r="L496" s="290"/>
      <c r="M496" s="290"/>
      <c r="N496" s="291">
        <f>SUM(N495)</f>
        <v>0</v>
      </c>
      <c r="O496" s="292"/>
      <c r="P496" s="292"/>
      <c r="Q496" s="293"/>
    </row>
    <row r="497" spans="2:18" ht="12" customHeight="1" x14ac:dyDescent="0.2">
      <c r="B497" s="90"/>
      <c r="C497" s="69"/>
      <c r="D497" s="69"/>
      <c r="E497" s="280" t="s">
        <v>694</v>
      </c>
      <c r="F497" s="280"/>
      <c r="G497" s="280"/>
      <c r="H497" s="280"/>
      <c r="I497" s="280"/>
      <c r="J497" s="280"/>
      <c r="K497" s="280"/>
      <c r="L497" s="280"/>
      <c r="M497" s="280"/>
      <c r="N497" s="278">
        <v>0</v>
      </c>
      <c r="O497" s="279"/>
      <c r="P497" s="279"/>
      <c r="Q497" s="279"/>
    </row>
    <row r="498" spans="2:18" ht="12" customHeight="1" x14ac:dyDescent="0.2">
      <c r="B498" s="90"/>
      <c r="C498" s="69"/>
      <c r="D498" s="69"/>
      <c r="E498" s="290" t="s">
        <v>695</v>
      </c>
      <c r="F498" s="290"/>
      <c r="G498" s="290"/>
      <c r="H498" s="290"/>
      <c r="I498" s="290"/>
      <c r="J498" s="290"/>
      <c r="K498" s="290"/>
      <c r="L498" s="290"/>
      <c r="M498" s="290"/>
      <c r="N498" s="291">
        <f>SUM(N497)</f>
        <v>0</v>
      </c>
      <c r="O498" s="292"/>
      <c r="P498" s="292"/>
      <c r="Q498" s="293"/>
    </row>
    <row r="499" spans="2:18" ht="12" customHeight="1" x14ac:dyDescent="0.2">
      <c r="B499" s="90"/>
      <c r="C499" s="69"/>
      <c r="D499" s="69"/>
      <c r="E499" s="280" t="s">
        <v>696</v>
      </c>
      <c r="F499" s="280"/>
      <c r="G499" s="280"/>
      <c r="H499" s="280"/>
      <c r="I499" s="280"/>
      <c r="J499" s="280"/>
      <c r="K499" s="280"/>
      <c r="L499" s="280"/>
      <c r="M499" s="280"/>
      <c r="N499" s="278">
        <v>0</v>
      </c>
      <c r="O499" s="279"/>
      <c r="P499" s="279"/>
      <c r="Q499" s="279"/>
    </row>
    <row r="500" spans="2:18" ht="12" customHeight="1" x14ac:dyDescent="0.2">
      <c r="B500" s="90"/>
      <c r="C500" s="69"/>
      <c r="D500" s="69"/>
      <c r="E500" s="290" t="s">
        <v>697</v>
      </c>
      <c r="F500" s="290"/>
      <c r="G500" s="290"/>
      <c r="H500" s="290"/>
      <c r="I500" s="290"/>
      <c r="J500" s="290"/>
      <c r="K500" s="290"/>
      <c r="L500" s="290"/>
      <c r="M500" s="290"/>
      <c r="N500" s="291">
        <f>SUM(N499)</f>
        <v>0</v>
      </c>
      <c r="O500" s="292"/>
      <c r="P500" s="292"/>
      <c r="Q500" s="293"/>
    </row>
    <row r="501" spans="2:18" ht="12" customHeight="1" x14ac:dyDescent="0.2">
      <c r="B501" s="90"/>
      <c r="C501" s="69"/>
      <c r="D501" s="69"/>
      <c r="E501" s="69"/>
      <c r="F501" s="69"/>
      <c r="G501" s="69"/>
      <c r="H501" s="69"/>
      <c r="I501" s="69"/>
      <c r="J501" s="69"/>
      <c r="K501" s="69"/>
      <c r="L501" s="69"/>
      <c r="M501" s="69"/>
      <c r="N501" s="69"/>
      <c r="O501" s="69"/>
      <c r="P501" s="69"/>
      <c r="Q501" s="69"/>
    </row>
    <row r="502" spans="2:18" ht="12" customHeight="1" x14ac:dyDescent="0.2">
      <c r="B502" s="90"/>
      <c r="C502" s="69"/>
      <c r="D502" s="69"/>
      <c r="E502" s="69"/>
      <c r="F502" s="69"/>
      <c r="G502" s="69"/>
      <c r="H502" s="69"/>
      <c r="I502" s="69"/>
      <c r="J502" s="69"/>
      <c r="K502" s="69"/>
      <c r="L502" s="69"/>
      <c r="M502" s="69"/>
      <c r="N502" s="69"/>
      <c r="O502" s="69"/>
      <c r="P502" s="69"/>
      <c r="Q502" s="69"/>
      <c r="R502" s="69"/>
    </row>
    <row r="503" spans="2:18" ht="12" customHeight="1" x14ac:dyDescent="0.2">
      <c r="B503" s="90"/>
      <c r="C503" s="92" t="s">
        <v>319</v>
      </c>
      <c r="D503" s="92"/>
      <c r="E503" s="69"/>
      <c r="F503" s="69"/>
      <c r="G503" s="69"/>
      <c r="H503" s="69"/>
      <c r="I503" s="69"/>
      <c r="J503" s="69"/>
      <c r="K503" s="69"/>
      <c r="L503" s="69"/>
      <c r="M503" s="69"/>
      <c r="N503" s="69"/>
      <c r="O503" s="69"/>
      <c r="P503" s="69"/>
      <c r="Q503" s="69"/>
      <c r="R503" s="128"/>
    </row>
    <row r="504" spans="2:18" ht="12" customHeight="1" x14ac:dyDescent="0.2">
      <c r="B504" s="90"/>
      <c r="C504" s="69"/>
      <c r="D504" s="69"/>
      <c r="E504" s="93"/>
      <c r="F504" s="93"/>
      <c r="G504" s="69"/>
      <c r="H504" s="69"/>
      <c r="I504" s="69"/>
      <c r="J504" s="69"/>
      <c r="K504" s="69"/>
      <c r="L504" s="69"/>
      <c r="M504" s="69"/>
      <c r="N504" s="69"/>
      <c r="O504" s="69"/>
      <c r="P504" s="69"/>
      <c r="Q504" s="69"/>
      <c r="R504" s="69"/>
    </row>
    <row r="505" spans="2:18" ht="12" customHeight="1" x14ac:dyDescent="0.2">
      <c r="B505" s="90"/>
      <c r="C505" s="69"/>
      <c r="D505" s="69"/>
      <c r="E505" s="69"/>
      <c r="F505" s="69"/>
      <c r="G505" s="69"/>
      <c r="H505" s="69"/>
      <c r="I505" s="69"/>
      <c r="J505" s="69"/>
      <c r="K505" s="69"/>
      <c r="L505" s="69"/>
      <c r="M505" s="69"/>
      <c r="N505" s="69"/>
      <c r="O505" s="69"/>
      <c r="P505" s="69"/>
      <c r="Q505" s="69"/>
      <c r="R505" s="69"/>
    </row>
    <row r="506" spans="2:18" ht="12" customHeight="1" x14ac:dyDescent="0.2">
      <c r="B506" s="88" t="s">
        <v>78</v>
      </c>
      <c r="C506" s="94" t="s">
        <v>321</v>
      </c>
      <c r="D506" s="94"/>
      <c r="E506" s="95"/>
      <c r="F506" s="95"/>
      <c r="G506" s="95"/>
      <c r="H506" s="95"/>
      <c r="I506" s="95"/>
      <c r="J506" s="95"/>
      <c r="K506" s="95"/>
      <c r="L506" s="95"/>
      <c r="M506" s="95"/>
      <c r="N506" s="95"/>
      <c r="O506" s="95"/>
      <c r="P506" s="95"/>
      <c r="Q506" s="95"/>
      <c r="R506" s="95"/>
    </row>
    <row r="507" spans="2:18" ht="12" customHeight="1" x14ac:dyDescent="0.2">
      <c r="B507" s="88"/>
      <c r="C507" s="95" t="s">
        <v>322</v>
      </c>
      <c r="D507" s="95"/>
      <c r="E507" s="95"/>
      <c r="F507" s="95"/>
      <c r="G507" s="95"/>
      <c r="H507" s="95"/>
      <c r="I507" s="95"/>
      <c r="J507" s="95"/>
      <c r="K507" s="95"/>
      <c r="L507" s="95"/>
      <c r="M507" s="95"/>
      <c r="N507" s="95"/>
      <c r="O507" s="95"/>
      <c r="P507" s="95"/>
      <c r="Q507" s="95"/>
      <c r="R507" s="95"/>
    </row>
    <row r="508" spans="2:18" ht="12" customHeight="1" x14ac:dyDescent="0.2">
      <c r="B508" s="88"/>
      <c r="C508" s="95" t="s">
        <v>323</v>
      </c>
      <c r="D508" s="95"/>
      <c r="E508" s="95"/>
      <c r="F508" s="95"/>
      <c r="G508" s="95"/>
      <c r="H508" s="95"/>
      <c r="I508" s="95"/>
      <c r="J508" s="95"/>
      <c r="K508" s="95"/>
      <c r="L508" s="95"/>
      <c r="M508" s="95"/>
      <c r="N508" s="95"/>
      <c r="O508" s="95"/>
      <c r="P508" s="95"/>
      <c r="Q508" s="95"/>
      <c r="R508" s="95"/>
    </row>
    <row r="509" spans="2:18" ht="12" customHeight="1" x14ac:dyDescent="0.2">
      <c r="B509" s="88"/>
      <c r="C509" s="95"/>
      <c r="D509" s="95"/>
      <c r="E509" s="95"/>
      <c r="F509" s="95"/>
      <c r="G509" s="95"/>
      <c r="H509" s="95"/>
      <c r="I509" s="95"/>
      <c r="J509" s="95"/>
      <c r="K509" s="95"/>
      <c r="L509" s="95"/>
      <c r="M509" s="95"/>
      <c r="N509" s="95"/>
      <c r="O509" s="95"/>
      <c r="P509" s="95"/>
      <c r="Q509" s="95"/>
      <c r="R509" s="95"/>
    </row>
    <row r="510" spans="2:18" ht="12" customHeight="1" x14ac:dyDescent="0.2">
      <c r="B510" s="88"/>
      <c r="C510" s="95"/>
      <c r="D510" s="95"/>
      <c r="E510" s="95"/>
      <c r="F510" s="95"/>
      <c r="G510" s="95"/>
      <c r="H510" s="95"/>
      <c r="I510" s="95"/>
      <c r="J510" s="95"/>
      <c r="K510" s="95"/>
      <c r="L510" s="95"/>
      <c r="M510" s="95"/>
      <c r="N510" s="95"/>
      <c r="O510" s="95"/>
      <c r="P510" s="95"/>
      <c r="Q510" s="95"/>
      <c r="R510" s="95"/>
    </row>
    <row r="511" spans="2:18" ht="12" customHeight="1" x14ac:dyDescent="0.2">
      <c r="B511" s="90"/>
      <c r="C511" s="69"/>
      <c r="D511" s="69"/>
      <c r="E511" s="287" t="s">
        <v>184</v>
      </c>
      <c r="F511" s="288"/>
      <c r="G511" s="288"/>
      <c r="H511" s="288"/>
      <c r="I511" s="288"/>
      <c r="J511" s="288"/>
      <c r="K511" s="288"/>
      <c r="L511" s="288"/>
      <c r="M511" s="289"/>
      <c r="N511" s="284" t="s">
        <v>189</v>
      </c>
      <c r="O511" s="285"/>
      <c r="P511" s="285"/>
      <c r="Q511" s="286"/>
      <c r="R511" s="69"/>
    </row>
    <row r="512" spans="2:18" ht="12" customHeight="1" x14ac:dyDescent="0.2">
      <c r="B512" s="90"/>
      <c r="C512" s="69"/>
      <c r="D512" s="69"/>
      <c r="E512" s="280" t="s">
        <v>698</v>
      </c>
      <c r="F512" s="280"/>
      <c r="G512" s="280"/>
      <c r="H512" s="280"/>
      <c r="I512" s="280"/>
      <c r="J512" s="280"/>
      <c r="K512" s="280"/>
      <c r="L512" s="280"/>
      <c r="M512" s="280"/>
      <c r="N512" s="278">
        <v>1196508505.1600001</v>
      </c>
      <c r="O512" s="279"/>
      <c r="P512" s="279"/>
      <c r="Q512" s="279"/>
      <c r="R512" s="69"/>
    </row>
    <row r="513" spans="1:18" ht="12" customHeight="1" x14ac:dyDescent="0.2">
      <c r="B513" s="90"/>
      <c r="C513" s="69"/>
      <c r="D513" s="69"/>
      <c r="E513" s="290" t="s">
        <v>699</v>
      </c>
      <c r="F513" s="290"/>
      <c r="G513" s="290"/>
      <c r="H513" s="290"/>
      <c r="I513" s="290"/>
      <c r="J513" s="290"/>
      <c r="K513" s="290"/>
      <c r="L513" s="290"/>
      <c r="M513" s="290"/>
      <c r="N513" s="291">
        <f>SUM(N512:Q512)</f>
        <v>1196508505.1600001</v>
      </c>
      <c r="O513" s="292"/>
      <c r="P513" s="292"/>
      <c r="Q513" s="293"/>
      <c r="R513" s="69"/>
    </row>
    <row r="514" spans="1:18" ht="12" customHeight="1" x14ac:dyDescent="0.2">
      <c r="B514" s="90"/>
      <c r="C514" s="69"/>
      <c r="D514" s="69"/>
      <c r="E514" s="280" t="s">
        <v>700</v>
      </c>
      <c r="F514" s="280"/>
      <c r="G514" s="280"/>
      <c r="H514" s="280"/>
      <c r="I514" s="280"/>
      <c r="J514" s="280"/>
      <c r="K514" s="280"/>
      <c r="L514" s="280"/>
      <c r="M514" s="280"/>
      <c r="N514" s="278">
        <v>-99068.18</v>
      </c>
      <c r="O514" s="279"/>
      <c r="P514" s="279"/>
      <c r="Q514" s="279"/>
      <c r="R514" s="69"/>
    </row>
    <row r="515" spans="1:18" ht="12" customHeight="1" x14ac:dyDescent="0.2">
      <c r="B515" s="90"/>
      <c r="C515" s="69"/>
      <c r="D515" s="69"/>
      <c r="E515" s="290" t="s">
        <v>701</v>
      </c>
      <c r="F515" s="290"/>
      <c r="G515" s="290"/>
      <c r="H515" s="290"/>
      <c r="I515" s="290"/>
      <c r="J515" s="290"/>
      <c r="K515" s="290"/>
      <c r="L515" s="290"/>
      <c r="M515" s="290"/>
      <c r="N515" s="291">
        <f>SUM(N514)</f>
        <v>-99068.18</v>
      </c>
      <c r="O515" s="292"/>
      <c r="P515" s="292"/>
      <c r="Q515" s="293"/>
      <c r="R515" s="69"/>
    </row>
    <row r="516" spans="1:18" ht="12" customHeight="1" x14ac:dyDescent="0.2">
      <c r="B516" s="90"/>
      <c r="C516" s="69"/>
      <c r="D516" s="69"/>
      <c r="E516" s="280" t="s">
        <v>702</v>
      </c>
      <c r="F516" s="280"/>
      <c r="G516" s="280"/>
      <c r="H516" s="280"/>
      <c r="I516" s="280"/>
      <c r="J516" s="280"/>
      <c r="K516" s="280"/>
      <c r="L516" s="280"/>
      <c r="M516" s="280"/>
      <c r="N516" s="278">
        <v>407130639.02999997</v>
      </c>
      <c r="O516" s="279"/>
      <c r="P516" s="279"/>
      <c r="Q516" s="279"/>
      <c r="R516" s="69"/>
    </row>
    <row r="517" spans="1:18" ht="12" customHeight="1" x14ac:dyDescent="0.2">
      <c r="B517" s="90"/>
      <c r="C517" s="69"/>
      <c r="D517" s="69"/>
      <c r="E517" s="290" t="s">
        <v>703</v>
      </c>
      <c r="F517" s="290"/>
      <c r="G517" s="290"/>
      <c r="H517" s="290"/>
      <c r="I517" s="290"/>
      <c r="J517" s="290"/>
      <c r="K517" s="290"/>
      <c r="L517" s="290"/>
      <c r="M517" s="290"/>
      <c r="N517" s="291">
        <f>SUM(N516)</f>
        <v>407130639.02999997</v>
      </c>
      <c r="O517" s="292"/>
      <c r="P517" s="292"/>
      <c r="Q517" s="293"/>
      <c r="R517" s="69"/>
    </row>
    <row r="518" spans="1:18" ht="12" customHeight="1" x14ac:dyDescent="0.2">
      <c r="B518" s="90"/>
      <c r="C518" s="69"/>
      <c r="D518" s="69"/>
      <c r="E518" s="69"/>
      <c r="F518" s="69"/>
      <c r="G518" s="69"/>
      <c r="H518" s="69"/>
      <c r="I518" s="69"/>
      <c r="J518" s="69"/>
      <c r="K518" s="69"/>
      <c r="L518" s="69"/>
      <c r="M518" s="69"/>
      <c r="N518" s="69"/>
      <c r="O518" s="69"/>
      <c r="P518" s="69"/>
      <c r="Q518" s="69"/>
    </row>
    <row r="519" spans="1:18" ht="12" customHeight="1" x14ac:dyDescent="0.2">
      <c r="B519" s="90"/>
      <c r="C519" s="69"/>
      <c r="D519" s="69"/>
      <c r="E519" s="93"/>
      <c r="F519" s="93"/>
      <c r="G519" s="93"/>
      <c r="H519" s="93"/>
      <c r="I519" s="93"/>
      <c r="J519" s="93"/>
      <c r="K519" s="93"/>
      <c r="L519" s="93"/>
      <c r="M519" s="93"/>
      <c r="N519" s="93"/>
      <c r="O519" s="93"/>
      <c r="P519" s="93"/>
      <c r="Q519" s="93"/>
      <c r="R519" s="69"/>
    </row>
    <row r="520" spans="1:18" ht="12" customHeight="1" x14ac:dyDescent="0.2">
      <c r="A520" s="54"/>
      <c r="B520" s="54"/>
      <c r="C520" s="44" t="s">
        <v>23</v>
      </c>
      <c r="D520" s="44"/>
      <c r="E520" s="69"/>
      <c r="F520" s="69"/>
      <c r="G520" s="69"/>
      <c r="H520" s="69"/>
      <c r="I520" s="69"/>
      <c r="J520" s="69"/>
      <c r="K520" s="69"/>
      <c r="L520" s="69"/>
      <c r="M520" s="69"/>
      <c r="N520" s="69"/>
      <c r="O520" s="69"/>
      <c r="P520" s="69"/>
      <c r="Q520" s="69"/>
      <c r="R520" s="54"/>
    </row>
    <row r="521" spans="1:18" ht="12" customHeight="1" x14ac:dyDescent="0.2">
      <c r="A521" s="54"/>
      <c r="B521" s="54"/>
      <c r="C521" s="44"/>
      <c r="D521" s="44"/>
      <c r="E521" s="54"/>
      <c r="F521" s="54"/>
      <c r="G521" s="54"/>
      <c r="H521" s="54"/>
      <c r="I521" s="54"/>
      <c r="J521" s="54"/>
      <c r="K521" s="54"/>
      <c r="L521" s="54"/>
      <c r="M521" s="54"/>
      <c r="N521" s="54"/>
      <c r="O521" s="54"/>
      <c r="P521" s="54"/>
      <c r="Q521" s="54"/>
      <c r="R521" s="54"/>
    </row>
    <row r="522" spans="1:18" ht="12" customHeight="1" x14ac:dyDescent="0.2">
      <c r="A522" s="54"/>
      <c r="B522" s="96" t="s">
        <v>76</v>
      </c>
      <c r="C522" s="294" t="s">
        <v>72</v>
      </c>
      <c r="D522" s="294"/>
      <c r="E522" s="294"/>
      <c r="F522" s="294"/>
      <c r="G522" s="294"/>
      <c r="H522" s="294"/>
      <c r="I522" s="294"/>
      <c r="J522" s="294"/>
      <c r="K522" s="294"/>
      <c r="L522" s="294"/>
      <c r="M522" s="294"/>
      <c r="N522" s="294"/>
      <c r="O522" s="294"/>
      <c r="P522" s="294"/>
      <c r="Q522" s="294"/>
      <c r="R522" s="294"/>
    </row>
    <row r="523" spans="1:18" x14ac:dyDescent="0.2">
      <c r="A523" s="54"/>
      <c r="B523" s="96"/>
      <c r="C523" s="294"/>
      <c r="D523" s="294"/>
      <c r="E523" s="294"/>
      <c r="F523" s="294"/>
      <c r="G523" s="294"/>
      <c r="H523" s="294"/>
      <c r="I523" s="294"/>
      <c r="J523" s="294"/>
      <c r="K523" s="294"/>
      <c r="L523" s="294"/>
      <c r="M523" s="294"/>
      <c r="N523" s="294"/>
      <c r="O523" s="294"/>
      <c r="P523" s="294"/>
      <c r="Q523" s="294"/>
      <c r="R523" s="294"/>
    </row>
    <row r="524" spans="1:18" x14ac:dyDescent="0.2">
      <c r="A524" s="54"/>
      <c r="B524" s="97"/>
      <c r="C524" s="294"/>
      <c r="D524" s="294"/>
      <c r="E524" s="294"/>
      <c r="F524" s="294"/>
      <c r="G524" s="294"/>
      <c r="H524" s="294"/>
      <c r="I524" s="294"/>
      <c r="J524" s="294"/>
      <c r="K524" s="294"/>
      <c r="L524" s="294"/>
      <c r="M524" s="294"/>
      <c r="N524" s="294"/>
      <c r="O524" s="294"/>
      <c r="P524" s="294"/>
      <c r="Q524" s="294"/>
      <c r="R524" s="294"/>
    </row>
    <row r="525" spans="1:18" ht="12" customHeight="1" x14ac:dyDescent="0.2">
      <c r="A525" s="54"/>
      <c r="B525" s="54"/>
      <c r="C525" s="54"/>
      <c r="D525" s="54"/>
      <c r="E525" s="98"/>
      <c r="F525" s="98"/>
      <c r="G525" s="98"/>
      <c r="H525" s="98"/>
      <c r="I525" s="98"/>
      <c r="J525" s="98"/>
      <c r="K525" s="98"/>
      <c r="L525" s="98"/>
      <c r="M525" s="98"/>
      <c r="N525" s="98"/>
      <c r="O525" s="98"/>
      <c r="P525" s="98"/>
      <c r="Q525" s="98"/>
      <c r="R525" s="54"/>
    </row>
    <row r="526" spans="1:18" ht="12" customHeight="1" x14ac:dyDescent="0.2">
      <c r="A526" s="54"/>
      <c r="B526" s="54"/>
      <c r="C526" s="54"/>
      <c r="D526" s="54"/>
      <c r="E526" s="287" t="s">
        <v>184</v>
      </c>
      <c r="F526" s="288"/>
      <c r="G526" s="288"/>
      <c r="H526" s="288"/>
      <c r="I526" s="288"/>
      <c r="J526" s="288"/>
      <c r="K526" s="289"/>
      <c r="L526" s="284" t="s">
        <v>189</v>
      </c>
      <c r="M526" s="285"/>
      <c r="N526" s="286"/>
      <c r="O526" s="98"/>
      <c r="P526" s="98"/>
      <c r="Q526" s="98"/>
      <c r="R526" s="54"/>
    </row>
    <row r="527" spans="1:18" ht="12" customHeight="1" x14ac:dyDescent="0.2">
      <c r="A527" s="54"/>
      <c r="B527" s="54"/>
      <c r="C527" s="54"/>
      <c r="D527" s="54"/>
      <c r="E527" s="280" t="s">
        <v>704</v>
      </c>
      <c r="F527" s="280"/>
      <c r="G527" s="280"/>
      <c r="H527" s="280"/>
      <c r="I527" s="280"/>
      <c r="J527" s="280"/>
      <c r="K527" s="280"/>
      <c r="L527" s="278">
        <v>105038531.77</v>
      </c>
      <c r="M527" s="279"/>
      <c r="N527" s="279"/>
      <c r="O527" s="98"/>
      <c r="P527" s="98"/>
      <c r="Q527" s="98"/>
      <c r="R527" s="54"/>
    </row>
    <row r="528" spans="1:18" ht="12" customHeight="1" x14ac:dyDescent="0.2">
      <c r="A528" s="54"/>
      <c r="B528" s="54"/>
      <c r="C528" s="54"/>
      <c r="D528" s="54"/>
      <c r="E528" s="280" t="s">
        <v>705</v>
      </c>
      <c r="F528" s="280"/>
      <c r="G528" s="280"/>
      <c r="H528" s="280"/>
      <c r="I528" s="280"/>
      <c r="J528" s="280"/>
      <c r="K528" s="280"/>
      <c r="L528" s="278">
        <v>1982361881.3299999</v>
      </c>
      <c r="M528" s="279"/>
      <c r="N528" s="279"/>
      <c r="O528" s="98"/>
      <c r="P528" s="98"/>
      <c r="Q528" s="98"/>
      <c r="R528" s="54"/>
    </row>
    <row r="529" spans="1:18" ht="12" customHeight="1" x14ac:dyDescent="0.2">
      <c r="A529" s="54"/>
      <c r="B529" s="54"/>
      <c r="C529" s="54"/>
      <c r="D529" s="54"/>
      <c r="E529" s="280" t="s">
        <v>706</v>
      </c>
      <c r="F529" s="280"/>
      <c r="G529" s="280"/>
      <c r="H529" s="280"/>
      <c r="I529" s="280"/>
      <c r="J529" s="280"/>
      <c r="K529" s="280"/>
      <c r="L529" s="278">
        <v>0</v>
      </c>
      <c r="M529" s="279"/>
      <c r="N529" s="279"/>
      <c r="O529" s="98"/>
      <c r="P529" s="98"/>
      <c r="Q529" s="98"/>
      <c r="R529" s="54"/>
    </row>
    <row r="530" spans="1:18" ht="12" customHeight="1" x14ac:dyDescent="0.2">
      <c r="A530" s="54"/>
      <c r="B530" s="54"/>
      <c r="C530" s="54"/>
      <c r="D530" s="54"/>
      <c r="E530" s="280" t="s">
        <v>707</v>
      </c>
      <c r="F530" s="280"/>
      <c r="G530" s="280"/>
      <c r="H530" s="280"/>
      <c r="I530" s="280"/>
      <c r="J530" s="280"/>
      <c r="K530" s="280"/>
      <c r="L530" s="278">
        <v>0</v>
      </c>
      <c r="M530" s="279"/>
      <c r="N530" s="279"/>
      <c r="O530" s="98"/>
      <c r="P530" s="98"/>
      <c r="Q530" s="98"/>
      <c r="R530" s="54"/>
    </row>
    <row r="531" spans="1:18" ht="12" customHeight="1" x14ac:dyDescent="0.2">
      <c r="A531" s="54"/>
      <c r="B531" s="54"/>
      <c r="C531" s="54"/>
      <c r="D531" s="54"/>
      <c r="E531" s="280" t="s">
        <v>708</v>
      </c>
      <c r="F531" s="280"/>
      <c r="G531" s="280"/>
      <c r="H531" s="280"/>
      <c r="I531" s="280"/>
      <c r="J531" s="280"/>
      <c r="K531" s="280"/>
      <c r="L531" s="278">
        <v>1484910.05</v>
      </c>
      <c r="M531" s="279"/>
      <c r="N531" s="279"/>
      <c r="O531" s="98"/>
      <c r="P531" s="98"/>
      <c r="Q531" s="98"/>
      <c r="R531" s="54"/>
    </row>
    <row r="532" spans="1:18" ht="12" customHeight="1" x14ac:dyDescent="0.2">
      <c r="A532" s="54"/>
      <c r="B532" s="54"/>
      <c r="C532" s="54"/>
      <c r="D532" s="54"/>
      <c r="E532" s="323" t="s">
        <v>346</v>
      </c>
      <c r="F532" s="324"/>
      <c r="G532" s="324"/>
      <c r="H532" s="324"/>
      <c r="I532" s="324"/>
      <c r="J532" s="324"/>
      <c r="K532" s="325"/>
      <c r="L532" s="337">
        <f>SUM(L527:N531)</f>
        <v>2088885323.1499999</v>
      </c>
      <c r="M532" s="337"/>
      <c r="N532" s="337"/>
      <c r="O532" s="98"/>
      <c r="P532" s="98"/>
      <c r="Q532" s="98"/>
      <c r="R532" s="54"/>
    </row>
    <row r="533" spans="1:18" ht="12" customHeight="1" x14ac:dyDescent="0.2">
      <c r="A533" s="54"/>
      <c r="B533" s="54"/>
      <c r="C533" s="54"/>
      <c r="D533" s="54"/>
      <c r="E533" s="54"/>
      <c r="F533" s="54"/>
      <c r="G533" s="54"/>
      <c r="H533" s="54"/>
      <c r="I533" s="54"/>
      <c r="J533" s="54"/>
      <c r="K533" s="54"/>
      <c r="L533" s="54"/>
      <c r="M533" s="54"/>
      <c r="N533" s="54"/>
      <c r="O533" s="54"/>
      <c r="P533" s="54"/>
      <c r="Q533" s="54"/>
      <c r="R533" s="54"/>
    </row>
    <row r="534" spans="1:18" ht="12" customHeight="1" x14ac:dyDescent="0.2">
      <c r="A534" s="54"/>
      <c r="B534" s="54"/>
      <c r="C534" s="54"/>
      <c r="D534" s="54"/>
      <c r="E534" s="54"/>
      <c r="F534" s="99"/>
      <c r="G534" s="99"/>
      <c r="H534" s="99"/>
      <c r="I534" s="99"/>
      <c r="J534" s="99"/>
      <c r="K534" s="99"/>
      <c r="L534" s="99"/>
      <c r="M534" s="100"/>
      <c r="N534" s="100"/>
      <c r="O534" s="100"/>
      <c r="P534" s="100"/>
      <c r="R534" s="54"/>
    </row>
    <row r="535" spans="1:18" ht="12" customHeight="1" x14ac:dyDescent="0.2">
      <c r="A535" s="54"/>
      <c r="B535" s="54"/>
      <c r="C535" s="47" t="s">
        <v>208</v>
      </c>
      <c r="D535" s="47"/>
      <c r="E535" s="54"/>
      <c r="F535" s="54"/>
      <c r="G535" s="54"/>
      <c r="H535" s="54"/>
      <c r="I535" s="54"/>
      <c r="J535" s="54"/>
      <c r="K535" s="54"/>
      <c r="L535" s="54"/>
      <c r="M535" s="54"/>
      <c r="N535" s="54"/>
      <c r="O535" s="54"/>
      <c r="P535" s="54"/>
      <c r="Q535" s="54"/>
      <c r="R535" s="54"/>
    </row>
    <row r="536" spans="1:18" ht="12" customHeight="1" x14ac:dyDescent="0.2">
      <c r="A536" s="54"/>
      <c r="B536" s="54"/>
      <c r="C536" s="54"/>
      <c r="D536" s="54"/>
      <c r="E536" s="54"/>
      <c r="F536" s="54"/>
      <c r="G536" s="54"/>
      <c r="H536" s="54"/>
      <c r="I536" s="54"/>
      <c r="J536" s="54"/>
      <c r="K536" s="54"/>
      <c r="L536" s="54"/>
      <c r="M536" s="54"/>
      <c r="N536" s="54"/>
      <c r="O536" s="54"/>
      <c r="P536" s="54"/>
      <c r="Q536" s="54"/>
      <c r="R536" s="54"/>
    </row>
    <row r="537" spans="1:18" ht="12" customHeight="1" x14ac:dyDescent="0.2">
      <c r="A537" s="54"/>
      <c r="B537" s="54"/>
      <c r="C537" s="284" t="s">
        <v>184</v>
      </c>
      <c r="D537" s="285"/>
      <c r="E537" s="285"/>
      <c r="F537" s="285"/>
      <c r="G537" s="285"/>
      <c r="H537" s="285"/>
      <c r="I537" s="285"/>
      <c r="J537" s="285"/>
      <c r="K537" s="286"/>
      <c r="L537" s="284" t="s">
        <v>189</v>
      </c>
      <c r="M537" s="285"/>
      <c r="N537" s="286"/>
      <c r="O537" s="284" t="s">
        <v>344</v>
      </c>
      <c r="P537" s="285"/>
      <c r="Q537" s="285"/>
      <c r="R537" s="286"/>
    </row>
    <row r="538" spans="1:18" ht="12" customHeight="1" x14ac:dyDescent="0.2">
      <c r="A538" s="54"/>
      <c r="B538" s="54"/>
      <c r="C538" s="264" t="s">
        <v>709</v>
      </c>
      <c r="D538" s="265"/>
      <c r="E538" s="265"/>
      <c r="F538" s="265"/>
      <c r="G538" s="265"/>
      <c r="H538" s="265"/>
      <c r="I538" s="265"/>
      <c r="J538" s="265"/>
      <c r="K538" s="266"/>
      <c r="L538" s="281">
        <v>30471313.129999999</v>
      </c>
      <c r="M538" s="282"/>
      <c r="N538" s="283"/>
      <c r="O538" s="242">
        <f>L538/$L$532</f>
        <v>1.4587355654378303E-2</v>
      </c>
      <c r="P538" s="243"/>
      <c r="Q538" s="243"/>
      <c r="R538" s="244"/>
    </row>
    <row r="539" spans="1:18" ht="12" customHeight="1" x14ac:dyDescent="0.2">
      <c r="A539" s="54"/>
      <c r="B539" s="54"/>
      <c r="C539" s="264" t="s">
        <v>710</v>
      </c>
      <c r="D539" s="265"/>
      <c r="E539" s="265"/>
      <c r="F539" s="265"/>
      <c r="G539" s="265"/>
      <c r="H539" s="265"/>
      <c r="I539" s="265"/>
      <c r="J539" s="265"/>
      <c r="K539" s="266"/>
      <c r="L539" s="281">
        <v>2842242.18</v>
      </c>
      <c r="M539" s="282"/>
      <c r="N539" s="283"/>
      <c r="O539" s="242">
        <f t="shared" ref="O539:O540" si="25">L539/$L$532</f>
        <v>1.3606501747611267E-3</v>
      </c>
      <c r="P539" s="243"/>
      <c r="Q539" s="243"/>
      <c r="R539" s="244"/>
    </row>
    <row r="540" spans="1:18" ht="12" customHeight="1" x14ac:dyDescent="0.2">
      <c r="A540" s="54"/>
      <c r="B540" s="54"/>
      <c r="C540" s="264" t="s">
        <v>711</v>
      </c>
      <c r="D540" s="265"/>
      <c r="E540" s="265"/>
      <c r="F540" s="265"/>
      <c r="G540" s="265"/>
      <c r="H540" s="265"/>
      <c r="I540" s="265"/>
      <c r="J540" s="265"/>
      <c r="K540" s="266"/>
      <c r="L540" s="281">
        <v>24903393.57</v>
      </c>
      <c r="M540" s="282"/>
      <c r="N540" s="283"/>
      <c r="O540" s="242">
        <f t="shared" si="25"/>
        <v>1.1921857697983224E-2</v>
      </c>
      <c r="P540" s="243"/>
      <c r="Q540" s="243"/>
      <c r="R540" s="244"/>
    </row>
    <row r="541" spans="1:18" ht="12" customHeight="1" x14ac:dyDescent="0.2">
      <c r="A541" s="54"/>
      <c r="B541" s="54"/>
      <c r="C541" s="264" t="s">
        <v>712</v>
      </c>
      <c r="D541" s="265"/>
      <c r="E541" s="265"/>
      <c r="F541" s="265"/>
      <c r="G541" s="265"/>
      <c r="H541" s="265"/>
      <c r="I541" s="265"/>
      <c r="J541" s="265"/>
      <c r="K541" s="266"/>
      <c r="L541" s="281">
        <v>16073941.390000001</v>
      </c>
      <c r="M541" s="282"/>
      <c r="N541" s="283"/>
      <c r="O541" s="242">
        <f>L541/$L$532</f>
        <v>7.6949850773812695E-3</v>
      </c>
      <c r="P541" s="243"/>
      <c r="Q541" s="243"/>
      <c r="R541" s="244"/>
    </row>
    <row r="542" spans="1:18" ht="12" customHeight="1" x14ac:dyDescent="0.2">
      <c r="A542" s="54"/>
      <c r="B542" s="54"/>
      <c r="C542" s="264" t="s">
        <v>713</v>
      </c>
      <c r="D542" s="265"/>
      <c r="E542" s="265"/>
      <c r="F542" s="265"/>
      <c r="G542" s="265"/>
      <c r="H542" s="265"/>
      <c r="I542" s="265"/>
      <c r="J542" s="265"/>
      <c r="K542" s="266"/>
      <c r="L542" s="281">
        <v>15577872.699999999</v>
      </c>
      <c r="M542" s="282"/>
      <c r="N542" s="283"/>
      <c r="O542" s="242">
        <f t="shared" ref="O542:O543" si="26">L542/$L$532</f>
        <v>7.4575049799808345E-3</v>
      </c>
      <c r="P542" s="243"/>
      <c r="Q542" s="243"/>
      <c r="R542" s="244"/>
    </row>
    <row r="543" spans="1:18" ht="12" customHeight="1" x14ac:dyDescent="0.2">
      <c r="A543" s="54"/>
      <c r="B543" s="54"/>
      <c r="C543" s="264" t="s">
        <v>714</v>
      </c>
      <c r="D543" s="265"/>
      <c r="E543" s="265"/>
      <c r="F543" s="265"/>
      <c r="G543" s="265"/>
      <c r="H543" s="265"/>
      <c r="I543" s="265"/>
      <c r="J543" s="265"/>
      <c r="K543" s="266"/>
      <c r="L543" s="281">
        <v>3428602.05</v>
      </c>
      <c r="M543" s="282"/>
      <c r="N543" s="283"/>
      <c r="O543" s="242">
        <f t="shared" si="26"/>
        <v>1.6413548470098551E-3</v>
      </c>
      <c r="P543" s="243"/>
      <c r="Q543" s="243"/>
      <c r="R543" s="244"/>
    </row>
    <row r="544" spans="1:18" ht="12" customHeight="1" x14ac:dyDescent="0.2">
      <c r="A544" s="54"/>
      <c r="B544" s="54"/>
      <c r="C544" s="264" t="s">
        <v>715</v>
      </c>
      <c r="D544" s="265"/>
      <c r="E544" s="265"/>
      <c r="F544" s="265"/>
      <c r="G544" s="265"/>
      <c r="H544" s="265"/>
      <c r="I544" s="265"/>
      <c r="J544" s="265"/>
      <c r="K544" s="266"/>
      <c r="L544" s="281">
        <v>704876.8</v>
      </c>
      <c r="M544" s="282"/>
      <c r="N544" s="283"/>
      <c r="O544" s="242">
        <f>L544/$L$532</f>
        <v>3.374415972902998E-4</v>
      </c>
      <c r="P544" s="243"/>
      <c r="Q544" s="243"/>
      <c r="R544" s="244"/>
    </row>
    <row r="545" spans="1:18" ht="12" customHeight="1" x14ac:dyDescent="0.2">
      <c r="A545" s="54"/>
      <c r="B545" s="54"/>
      <c r="C545" s="264" t="s">
        <v>716</v>
      </c>
      <c r="D545" s="265"/>
      <c r="E545" s="265"/>
      <c r="F545" s="265"/>
      <c r="G545" s="265"/>
      <c r="H545" s="265"/>
      <c r="I545" s="265"/>
      <c r="J545" s="265"/>
      <c r="K545" s="266"/>
      <c r="L545" s="281">
        <v>752616.56</v>
      </c>
      <c r="M545" s="282"/>
      <c r="N545" s="283"/>
      <c r="O545" s="242">
        <f t="shared" ref="O545:O546" si="27">L545/$L$532</f>
        <v>3.6029577672797681E-4</v>
      </c>
      <c r="P545" s="243"/>
      <c r="Q545" s="243"/>
      <c r="R545" s="244"/>
    </row>
    <row r="546" spans="1:18" ht="12" customHeight="1" x14ac:dyDescent="0.2">
      <c r="A546" s="54"/>
      <c r="B546" s="54"/>
      <c r="C546" s="264" t="s">
        <v>717</v>
      </c>
      <c r="D546" s="265"/>
      <c r="E546" s="265"/>
      <c r="F546" s="265"/>
      <c r="G546" s="265"/>
      <c r="H546" s="265"/>
      <c r="I546" s="265"/>
      <c r="J546" s="265"/>
      <c r="K546" s="266"/>
      <c r="L546" s="281">
        <v>0</v>
      </c>
      <c r="M546" s="282"/>
      <c r="N546" s="283"/>
      <c r="O546" s="242">
        <f t="shared" si="27"/>
        <v>0</v>
      </c>
      <c r="P546" s="243"/>
      <c r="Q546" s="243"/>
      <c r="R546" s="244"/>
    </row>
    <row r="547" spans="1:18" ht="12" customHeight="1" x14ac:dyDescent="0.2">
      <c r="A547" s="54"/>
      <c r="B547" s="54"/>
      <c r="C547" s="264" t="s">
        <v>718</v>
      </c>
      <c r="D547" s="265"/>
      <c r="E547" s="265"/>
      <c r="F547" s="265"/>
      <c r="G547" s="265"/>
      <c r="H547" s="265"/>
      <c r="I547" s="265"/>
      <c r="J547" s="265"/>
      <c r="K547" s="266"/>
      <c r="L547" s="281">
        <v>24978.09</v>
      </c>
      <c r="M547" s="282"/>
      <c r="N547" s="283"/>
      <c r="O547" s="242">
        <f>L547/$L$532</f>
        <v>1.1957616688279235E-5</v>
      </c>
      <c r="P547" s="243"/>
      <c r="Q547" s="243"/>
      <c r="R547" s="244"/>
    </row>
    <row r="548" spans="1:18" ht="12" customHeight="1" x14ac:dyDescent="0.2">
      <c r="A548" s="54"/>
      <c r="B548" s="54"/>
      <c r="C548" s="264" t="s">
        <v>719</v>
      </c>
      <c r="D548" s="265"/>
      <c r="E548" s="265"/>
      <c r="F548" s="265"/>
      <c r="G548" s="265"/>
      <c r="H548" s="265"/>
      <c r="I548" s="265"/>
      <c r="J548" s="265"/>
      <c r="K548" s="266"/>
      <c r="L548" s="281">
        <v>16667.939999999999</v>
      </c>
      <c r="M548" s="282"/>
      <c r="N548" s="283"/>
      <c r="O548" s="242">
        <f t="shared" ref="O548:O549" si="28">L548/$L$532</f>
        <v>7.9793465994892718E-6</v>
      </c>
      <c r="P548" s="243"/>
      <c r="Q548" s="243"/>
      <c r="R548" s="244"/>
    </row>
    <row r="549" spans="1:18" ht="12" customHeight="1" x14ac:dyDescent="0.2">
      <c r="A549" s="54"/>
      <c r="B549" s="54"/>
      <c r="C549" s="264" t="s">
        <v>720</v>
      </c>
      <c r="D549" s="265"/>
      <c r="E549" s="265"/>
      <c r="F549" s="265"/>
      <c r="G549" s="265"/>
      <c r="H549" s="265"/>
      <c r="I549" s="265"/>
      <c r="J549" s="265"/>
      <c r="K549" s="266"/>
      <c r="L549" s="281">
        <v>182028.16</v>
      </c>
      <c r="M549" s="282"/>
      <c r="N549" s="283"/>
      <c r="O549" s="242">
        <f t="shared" si="28"/>
        <v>8.714128917594431E-5</v>
      </c>
      <c r="P549" s="243"/>
      <c r="Q549" s="243"/>
      <c r="R549" s="244"/>
    </row>
    <row r="550" spans="1:18" ht="12" customHeight="1" x14ac:dyDescent="0.2">
      <c r="A550" s="54"/>
      <c r="B550" s="54"/>
      <c r="C550" s="264" t="s">
        <v>721</v>
      </c>
      <c r="D550" s="265"/>
      <c r="E550" s="265"/>
      <c r="F550" s="265"/>
      <c r="G550" s="265"/>
      <c r="H550" s="265"/>
      <c r="I550" s="265"/>
      <c r="J550" s="265"/>
      <c r="K550" s="266"/>
      <c r="L550" s="281">
        <v>1186856.48</v>
      </c>
      <c r="M550" s="282"/>
      <c r="N550" s="283"/>
      <c r="O550" s="242">
        <f>L550/$L$532</f>
        <v>5.6817694434764022E-4</v>
      </c>
      <c r="P550" s="243"/>
      <c r="Q550" s="243"/>
      <c r="R550" s="244"/>
    </row>
    <row r="551" spans="1:18" ht="12" customHeight="1" x14ac:dyDescent="0.2">
      <c r="A551" s="54"/>
      <c r="B551" s="54"/>
      <c r="C551" s="264" t="s">
        <v>722</v>
      </c>
      <c r="D551" s="265"/>
      <c r="E551" s="265"/>
      <c r="F551" s="265"/>
      <c r="G551" s="265"/>
      <c r="H551" s="265"/>
      <c r="I551" s="265"/>
      <c r="J551" s="265"/>
      <c r="K551" s="266"/>
      <c r="L551" s="281">
        <v>20831.080000000002</v>
      </c>
      <c r="M551" s="282"/>
      <c r="N551" s="283"/>
      <c r="O551" s="242">
        <f t="shared" ref="O551:O552" si="29">L551/$L$532</f>
        <v>9.9723425547301587E-6</v>
      </c>
      <c r="P551" s="243"/>
      <c r="Q551" s="243"/>
      <c r="R551" s="244"/>
    </row>
    <row r="552" spans="1:18" ht="12" customHeight="1" x14ac:dyDescent="0.2">
      <c r="A552" s="54"/>
      <c r="B552" s="54"/>
      <c r="C552" s="264" t="s">
        <v>723</v>
      </c>
      <c r="D552" s="265"/>
      <c r="E552" s="265"/>
      <c r="F552" s="265"/>
      <c r="G552" s="265"/>
      <c r="H552" s="265"/>
      <c r="I552" s="265"/>
      <c r="J552" s="265"/>
      <c r="K552" s="266"/>
      <c r="L552" s="281">
        <v>726137.09</v>
      </c>
      <c r="M552" s="282"/>
      <c r="N552" s="283"/>
      <c r="O552" s="242">
        <f t="shared" si="29"/>
        <v>3.476194130681137E-4</v>
      </c>
      <c r="P552" s="243"/>
      <c r="Q552" s="243"/>
      <c r="R552" s="244"/>
    </row>
    <row r="553" spans="1:18" ht="12" customHeight="1" x14ac:dyDescent="0.2">
      <c r="A553" s="54"/>
      <c r="B553" s="54"/>
      <c r="C553" s="264" t="s">
        <v>724</v>
      </c>
      <c r="D553" s="265"/>
      <c r="E553" s="265"/>
      <c r="F553" s="265"/>
      <c r="G553" s="265"/>
      <c r="H553" s="265"/>
      <c r="I553" s="265"/>
      <c r="J553" s="265"/>
      <c r="K553" s="266"/>
      <c r="L553" s="281">
        <v>65127.3</v>
      </c>
      <c r="M553" s="282"/>
      <c r="N553" s="283"/>
      <c r="O553" s="242">
        <f>L553/$L$532</f>
        <v>3.1178015986913662E-5</v>
      </c>
      <c r="P553" s="243"/>
      <c r="Q553" s="243"/>
      <c r="R553" s="244"/>
    </row>
    <row r="554" spans="1:18" ht="12" customHeight="1" x14ac:dyDescent="0.2">
      <c r="A554" s="54"/>
      <c r="B554" s="54"/>
      <c r="C554" s="264" t="s">
        <v>725</v>
      </c>
      <c r="D554" s="265"/>
      <c r="E554" s="265"/>
      <c r="F554" s="265"/>
      <c r="G554" s="265"/>
      <c r="H554" s="265"/>
      <c r="I554" s="265"/>
      <c r="J554" s="265"/>
      <c r="K554" s="266"/>
      <c r="L554" s="281">
        <v>1753108.83</v>
      </c>
      <c r="M554" s="282"/>
      <c r="N554" s="283"/>
      <c r="O554" s="242">
        <f t="shared" ref="O554:O559" si="30">L554/$L$532</f>
        <v>8.3925565973930292E-4</v>
      </c>
      <c r="P554" s="243"/>
      <c r="Q554" s="243"/>
      <c r="R554" s="244"/>
    </row>
    <row r="555" spans="1:18" ht="12" customHeight="1" x14ac:dyDescent="0.2">
      <c r="A555" s="54"/>
      <c r="B555" s="54"/>
      <c r="C555" s="264" t="s">
        <v>726</v>
      </c>
      <c r="D555" s="265"/>
      <c r="E555" s="265"/>
      <c r="F555" s="265"/>
      <c r="G555" s="265"/>
      <c r="H555" s="265"/>
      <c r="I555" s="265"/>
      <c r="J555" s="265"/>
      <c r="K555" s="266"/>
      <c r="L555" s="281">
        <v>1182020.1000000001</v>
      </c>
      <c r="M555" s="282"/>
      <c r="N555" s="283"/>
      <c r="O555" s="242">
        <f>L555/$L$532</f>
        <v>5.6586165209755789E-4</v>
      </c>
      <c r="P555" s="243"/>
      <c r="Q555" s="243"/>
      <c r="R555" s="244"/>
    </row>
    <row r="556" spans="1:18" ht="12" customHeight="1" x14ac:dyDescent="0.2">
      <c r="A556" s="54"/>
      <c r="B556" s="54"/>
      <c r="C556" s="264" t="s">
        <v>727</v>
      </c>
      <c r="D556" s="265"/>
      <c r="E556" s="265"/>
      <c r="F556" s="265"/>
      <c r="G556" s="265"/>
      <c r="H556" s="265"/>
      <c r="I556" s="265"/>
      <c r="J556" s="265"/>
      <c r="K556" s="266"/>
      <c r="L556" s="281">
        <v>582940.86</v>
      </c>
      <c r="M556" s="282"/>
      <c r="N556" s="283"/>
      <c r="O556" s="242">
        <f t="shared" ref="O556" si="31">L556/$L$532</f>
        <v>2.7906790934838688E-4</v>
      </c>
      <c r="P556" s="243"/>
      <c r="Q556" s="243"/>
      <c r="R556" s="244"/>
    </row>
    <row r="557" spans="1:18" ht="12" customHeight="1" x14ac:dyDescent="0.2">
      <c r="A557" s="54"/>
      <c r="B557" s="54"/>
      <c r="C557" s="264" t="s">
        <v>728</v>
      </c>
      <c r="D557" s="265"/>
      <c r="E557" s="265"/>
      <c r="F557" s="265"/>
      <c r="G557" s="265"/>
      <c r="H557" s="265"/>
      <c r="I557" s="265"/>
      <c r="J557" s="265"/>
      <c r="K557" s="266"/>
      <c r="L557" s="281">
        <v>78461.55</v>
      </c>
      <c r="M557" s="282"/>
      <c r="N557" s="283"/>
      <c r="O557" s="242">
        <f>L557/$L$532</f>
        <v>3.7561444436634489E-5</v>
      </c>
      <c r="P557" s="243"/>
      <c r="Q557" s="243"/>
      <c r="R557" s="244"/>
    </row>
    <row r="558" spans="1:18" ht="12" customHeight="1" x14ac:dyDescent="0.2">
      <c r="A558" s="54"/>
      <c r="B558" s="54"/>
      <c r="C558" s="264" t="s">
        <v>729</v>
      </c>
      <c r="D558" s="265"/>
      <c r="E558" s="265"/>
      <c r="F558" s="265"/>
      <c r="G558" s="265"/>
      <c r="H558" s="265"/>
      <c r="I558" s="265"/>
      <c r="J558" s="265"/>
      <c r="K558" s="266"/>
      <c r="L558" s="281">
        <v>265371.11</v>
      </c>
      <c r="M558" s="282"/>
      <c r="N558" s="283"/>
      <c r="O558" s="242">
        <f t="shared" ref="O558" si="32">L558/$L$532</f>
        <v>1.2703957802711032E-4</v>
      </c>
      <c r="P558" s="243"/>
      <c r="Q558" s="243"/>
      <c r="R558" s="244"/>
    </row>
    <row r="559" spans="1:18" ht="12" customHeight="1" x14ac:dyDescent="0.2">
      <c r="A559" s="54"/>
      <c r="B559" s="54"/>
      <c r="C559" s="264" t="s">
        <v>730</v>
      </c>
      <c r="D559" s="265"/>
      <c r="E559" s="265"/>
      <c r="F559" s="265"/>
      <c r="G559" s="265"/>
      <c r="H559" s="265"/>
      <c r="I559" s="265"/>
      <c r="J559" s="265"/>
      <c r="K559" s="266"/>
      <c r="L559" s="281">
        <v>4198050.4800000004</v>
      </c>
      <c r="M559" s="282"/>
      <c r="N559" s="283"/>
      <c r="O559" s="242">
        <f t="shared" si="30"/>
        <v>2.0097084475989421E-3</v>
      </c>
      <c r="P559" s="243"/>
      <c r="Q559" s="243"/>
      <c r="R559" s="244"/>
    </row>
    <row r="560" spans="1:18" ht="12" customHeight="1" x14ac:dyDescent="0.2">
      <c r="A560" s="54"/>
      <c r="B560" s="54"/>
      <c r="C560" s="264" t="s">
        <v>731</v>
      </c>
      <c r="D560" s="265"/>
      <c r="E560" s="265"/>
      <c r="F560" s="265"/>
      <c r="G560" s="265"/>
      <c r="H560" s="265"/>
      <c r="I560" s="265"/>
      <c r="J560" s="265"/>
      <c r="K560" s="266"/>
      <c r="L560" s="281">
        <v>1993385.91</v>
      </c>
      <c r="M560" s="282"/>
      <c r="N560" s="283"/>
      <c r="O560" s="242">
        <f t="shared" ref="O560:O564" si="33">L560/$L$532</f>
        <v>9.5428211779190035E-4</v>
      </c>
      <c r="P560" s="243"/>
      <c r="Q560" s="243"/>
      <c r="R560" s="244"/>
    </row>
    <row r="561" spans="1:29" ht="12" customHeight="1" x14ac:dyDescent="0.2">
      <c r="A561" s="54"/>
      <c r="B561" s="54"/>
      <c r="C561" s="264" t="s">
        <v>732</v>
      </c>
      <c r="D561" s="265"/>
      <c r="E561" s="265"/>
      <c r="F561" s="265"/>
      <c r="G561" s="265"/>
      <c r="H561" s="265"/>
      <c r="I561" s="265"/>
      <c r="J561" s="265"/>
      <c r="K561" s="266"/>
      <c r="L561" s="281">
        <v>699381.38</v>
      </c>
      <c r="M561" s="282"/>
      <c r="N561" s="283"/>
      <c r="O561" s="242">
        <f t="shared" si="33"/>
        <v>3.3481080662932036E-4</v>
      </c>
      <c r="P561" s="243"/>
      <c r="Q561" s="243"/>
      <c r="R561" s="244"/>
    </row>
    <row r="562" spans="1:29" ht="12" customHeight="1" x14ac:dyDescent="0.2">
      <c r="A562" s="54"/>
      <c r="B562" s="54"/>
      <c r="C562" s="264" t="s">
        <v>733</v>
      </c>
      <c r="D562" s="265"/>
      <c r="E562" s="265"/>
      <c r="F562" s="265"/>
      <c r="G562" s="265"/>
      <c r="H562" s="265"/>
      <c r="I562" s="265"/>
      <c r="J562" s="265"/>
      <c r="K562" s="266"/>
      <c r="L562" s="281">
        <v>1952873350.4300001</v>
      </c>
      <c r="M562" s="282"/>
      <c r="N562" s="283"/>
      <c r="O562" s="242">
        <f t="shared" si="33"/>
        <v>0.93488777425325753</v>
      </c>
      <c r="P562" s="243"/>
      <c r="Q562" s="243"/>
      <c r="R562" s="244"/>
    </row>
    <row r="563" spans="1:29" ht="12" customHeight="1" x14ac:dyDescent="0.2">
      <c r="A563" s="54"/>
      <c r="B563" s="54"/>
      <c r="C563" s="264" t="s">
        <v>734</v>
      </c>
      <c r="D563" s="265"/>
      <c r="E563" s="265"/>
      <c r="F563" s="265"/>
      <c r="G563" s="265"/>
      <c r="H563" s="265"/>
      <c r="I563" s="265"/>
      <c r="J563" s="265"/>
      <c r="K563" s="266"/>
      <c r="L563" s="281">
        <v>9182022.0099999998</v>
      </c>
      <c r="M563" s="282"/>
      <c r="N563" s="283"/>
      <c r="O563" s="242">
        <f t="shared" ref="O563" si="34">L563/$L$532</f>
        <v>4.3956563379715279E-3</v>
      </c>
      <c r="P563" s="243"/>
      <c r="Q563" s="243"/>
      <c r="R563" s="244"/>
    </row>
    <row r="564" spans="1:29" ht="12" customHeight="1" x14ac:dyDescent="0.2">
      <c r="A564" s="54"/>
      <c r="B564" s="54"/>
      <c r="C564" s="264" t="s">
        <v>735</v>
      </c>
      <c r="D564" s="265"/>
      <c r="E564" s="265"/>
      <c r="F564" s="265"/>
      <c r="G564" s="265"/>
      <c r="H564" s="265"/>
      <c r="I564" s="265"/>
      <c r="J564" s="265"/>
      <c r="K564" s="266"/>
      <c r="L564" s="281">
        <v>17613741.600000001</v>
      </c>
      <c r="M564" s="282"/>
      <c r="N564" s="283"/>
      <c r="O564" s="242">
        <f t="shared" si="33"/>
        <v>8.4321247340848806E-3</v>
      </c>
      <c r="P564" s="243"/>
      <c r="Q564" s="243"/>
      <c r="R564" s="244"/>
    </row>
    <row r="565" spans="1:29" ht="12" customHeight="1" x14ac:dyDescent="0.2">
      <c r="A565" s="54"/>
      <c r="B565" s="54"/>
      <c r="C565" s="264" t="s">
        <v>736</v>
      </c>
      <c r="D565" s="265"/>
      <c r="E565" s="265"/>
      <c r="F565" s="265"/>
      <c r="G565" s="265"/>
      <c r="H565" s="265"/>
      <c r="I565" s="265"/>
      <c r="J565" s="265"/>
      <c r="K565" s="266"/>
      <c r="L565" s="281">
        <v>954697.88</v>
      </c>
      <c r="M565" s="282"/>
      <c r="N565" s="283"/>
      <c r="O565" s="242">
        <f t="shared" ref="O565:O566" si="35">L565/$L$532</f>
        <v>4.5703699931230957E-4</v>
      </c>
      <c r="P565" s="243"/>
      <c r="Q565" s="243"/>
      <c r="R565" s="244"/>
    </row>
    <row r="566" spans="1:29" ht="12" customHeight="1" x14ac:dyDescent="0.2">
      <c r="A566" s="54"/>
      <c r="B566" s="54"/>
      <c r="C566" s="264" t="s">
        <v>737</v>
      </c>
      <c r="D566" s="265"/>
      <c r="E566" s="265"/>
      <c r="F566" s="265"/>
      <c r="G566" s="265"/>
      <c r="H566" s="265"/>
      <c r="I566" s="265"/>
      <c r="J566" s="265"/>
      <c r="K566" s="266"/>
      <c r="L566" s="281">
        <v>530212.17000000004</v>
      </c>
      <c r="M566" s="282"/>
      <c r="N566" s="283"/>
      <c r="O566" s="242">
        <f t="shared" si="35"/>
        <v>2.5382540828064703E-4</v>
      </c>
      <c r="P566" s="243"/>
      <c r="Q566" s="243"/>
      <c r="R566" s="244"/>
    </row>
    <row r="567" spans="1:29" ht="12" customHeight="1" x14ac:dyDescent="0.2">
      <c r="A567" s="72"/>
      <c r="B567" s="44" t="s">
        <v>48</v>
      </c>
      <c r="C567" s="90" t="s">
        <v>49</v>
      </c>
      <c r="D567" s="90"/>
      <c r="E567" s="54"/>
      <c r="F567" s="54"/>
      <c r="G567" s="54"/>
      <c r="H567" s="54"/>
      <c r="I567" s="54"/>
      <c r="J567" s="54"/>
      <c r="K567" s="54"/>
      <c r="L567" s="54"/>
      <c r="M567" s="54"/>
      <c r="N567" s="54"/>
      <c r="O567" s="54"/>
      <c r="P567" s="54"/>
      <c r="Q567" s="54"/>
    </row>
    <row r="568" spans="1:29" ht="12" customHeight="1" x14ac:dyDescent="0.2">
      <c r="A568" s="72"/>
      <c r="B568" s="44"/>
      <c r="C568" s="90"/>
      <c r="D568" s="90"/>
    </row>
    <row r="569" spans="1:29" s="52" customFormat="1" ht="10.5" customHeight="1" x14ac:dyDescent="0.2">
      <c r="A569" s="63"/>
      <c r="B569" s="46" t="s">
        <v>76</v>
      </c>
      <c r="C569" s="253" t="s">
        <v>50</v>
      </c>
      <c r="D569" s="253"/>
      <c r="E569" s="253"/>
      <c r="F569" s="253"/>
      <c r="G569" s="253"/>
      <c r="H569" s="253"/>
      <c r="I569" s="253"/>
      <c r="J569" s="253"/>
      <c r="K569" s="253"/>
      <c r="L569" s="253"/>
      <c r="M569" s="253"/>
      <c r="N569" s="253"/>
      <c r="O569" s="253"/>
      <c r="P569" s="253"/>
      <c r="Q569" s="253"/>
      <c r="R569" s="253"/>
      <c r="S569" s="35"/>
      <c r="T569" s="209"/>
      <c r="U569" s="35"/>
      <c r="V569" s="35"/>
      <c r="W569" s="35"/>
      <c r="X569" s="35"/>
      <c r="Y569" s="35"/>
      <c r="Z569" s="35"/>
      <c r="AA569" s="35"/>
      <c r="AB569" s="35"/>
      <c r="AC569" s="35"/>
    </row>
    <row r="570" spans="1:29" s="52" customFormat="1" ht="12" customHeight="1" x14ac:dyDescent="0.2">
      <c r="A570" s="63"/>
      <c r="B570" s="85"/>
      <c r="C570" s="91"/>
      <c r="D570" s="91"/>
      <c r="E570" s="91"/>
      <c r="F570" s="91"/>
      <c r="G570" s="91"/>
      <c r="H570" s="91"/>
      <c r="I570" s="91"/>
      <c r="J570" s="91"/>
      <c r="K570" s="91"/>
      <c r="L570" s="91"/>
      <c r="M570" s="91"/>
      <c r="N570" s="91"/>
      <c r="O570" s="91"/>
      <c r="P570" s="91"/>
      <c r="Q570" s="91"/>
      <c r="R570" s="91"/>
      <c r="S570" s="35"/>
      <c r="T570" s="209"/>
      <c r="U570" s="35"/>
      <c r="V570" s="35"/>
      <c r="W570" s="35"/>
      <c r="X570" s="35"/>
      <c r="Y570" s="35"/>
      <c r="Z570" s="35"/>
      <c r="AA570" s="35"/>
      <c r="AB570" s="35"/>
      <c r="AC570" s="35"/>
    </row>
    <row r="571" spans="1:29" s="52" customFormat="1" ht="12" customHeight="1" x14ac:dyDescent="0.2">
      <c r="B571" s="46" t="s">
        <v>75</v>
      </c>
      <c r="C571" s="253" t="s">
        <v>51</v>
      </c>
      <c r="D571" s="253"/>
      <c r="E571" s="253"/>
      <c r="F571" s="253"/>
      <c r="G571" s="253"/>
      <c r="H571" s="253"/>
      <c r="I571" s="253"/>
      <c r="J571" s="253"/>
      <c r="K571" s="253"/>
      <c r="L571" s="253"/>
      <c r="M571" s="253"/>
      <c r="N571" s="253"/>
      <c r="O571" s="253"/>
      <c r="P571" s="253"/>
      <c r="Q571" s="253"/>
      <c r="R571" s="253"/>
      <c r="S571" s="35"/>
      <c r="T571" s="209"/>
      <c r="U571" s="35"/>
      <c r="V571" s="35"/>
      <c r="W571" s="35"/>
      <c r="X571" s="35"/>
      <c r="Y571" s="35"/>
      <c r="Z571" s="35"/>
      <c r="AA571" s="35"/>
      <c r="AB571" s="35"/>
      <c r="AC571" s="35"/>
    </row>
    <row r="572" spans="1:29" s="52" customFormat="1" ht="12" customHeight="1" x14ac:dyDescent="0.2">
      <c r="B572" s="90"/>
      <c r="C572" s="90"/>
      <c r="D572" s="90"/>
      <c r="E572" s="90"/>
      <c r="F572" s="90"/>
      <c r="G572" s="90"/>
      <c r="H572" s="90"/>
      <c r="I572" s="90"/>
      <c r="J572" s="90"/>
      <c r="K572" s="90"/>
      <c r="L572" s="90"/>
      <c r="M572" s="90"/>
      <c r="N572" s="90"/>
      <c r="O572" s="90"/>
      <c r="P572" s="90"/>
      <c r="Q572" s="90"/>
      <c r="R572" s="90"/>
      <c r="S572" s="35"/>
      <c r="T572" s="209"/>
      <c r="U572" s="35"/>
      <c r="V572" s="35"/>
      <c r="W572" s="35"/>
      <c r="X572" s="35"/>
      <c r="Y572" s="35"/>
      <c r="Z572" s="35"/>
      <c r="AA572" s="35"/>
      <c r="AB572" s="35"/>
      <c r="AC572" s="35"/>
    </row>
    <row r="573" spans="1:29" ht="12" customHeight="1" x14ac:dyDescent="0.2">
      <c r="B573" s="90"/>
      <c r="C573" s="82" t="s">
        <v>209</v>
      </c>
      <c r="D573" s="82"/>
      <c r="E573" s="47"/>
      <c r="F573" s="47"/>
      <c r="G573" s="47"/>
      <c r="H573" s="47"/>
      <c r="I573" s="47"/>
      <c r="J573" s="47"/>
      <c r="K573" s="47"/>
      <c r="L573" s="47"/>
      <c r="M573" s="47"/>
      <c r="N573" s="47"/>
      <c r="O573" s="47"/>
      <c r="P573" s="47"/>
      <c r="Q573" s="47"/>
      <c r="R573" s="47"/>
    </row>
    <row r="574" spans="1:29" ht="27.75" customHeight="1" x14ac:dyDescent="0.2">
      <c r="B574" s="90"/>
      <c r="C574" s="339" t="s">
        <v>210</v>
      </c>
      <c r="D574" s="339"/>
      <c r="E574" s="339"/>
      <c r="F574" s="339"/>
      <c r="G574" s="339"/>
      <c r="H574" s="339"/>
      <c r="I574" s="339"/>
      <c r="J574" s="339"/>
      <c r="K574" s="339"/>
      <c r="L574" s="339"/>
      <c r="M574" s="339"/>
      <c r="N574" s="339"/>
      <c r="O574" s="339"/>
      <c r="P574" s="339"/>
      <c r="Q574" s="339"/>
      <c r="R574" s="339"/>
    </row>
    <row r="575" spans="1:29" ht="15" customHeight="1" x14ac:dyDescent="0.2">
      <c r="B575" s="90"/>
      <c r="C575" s="55"/>
      <c r="D575" s="184"/>
      <c r="E575" s="55"/>
      <c r="F575" s="55"/>
      <c r="G575" s="55"/>
      <c r="H575" s="55"/>
      <c r="I575" s="55"/>
      <c r="J575" s="55"/>
      <c r="K575" s="55"/>
      <c r="L575" s="55"/>
      <c r="M575" s="55"/>
      <c r="N575" s="55"/>
      <c r="O575" s="55"/>
      <c r="P575" s="55"/>
      <c r="Q575" s="55"/>
      <c r="R575" s="55"/>
      <c r="S575" s="52"/>
      <c r="T575" s="210"/>
      <c r="U575" s="52"/>
      <c r="V575" s="52"/>
      <c r="W575" s="52"/>
    </row>
    <row r="576" spans="1:29" ht="12" customHeight="1" x14ac:dyDescent="0.2">
      <c r="B576" s="90"/>
      <c r="C576" s="69"/>
      <c r="D576" s="69"/>
      <c r="E576" s="69"/>
      <c r="F576" s="69"/>
      <c r="G576" s="69"/>
      <c r="H576" s="69"/>
      <c r="I576" s="69"/>
      <c r="J576" s="69"/>
      <c r="K576" s="69"/>
      <c r="L576" s="69"/>
      <c r="M576" s="69"/>
      <c r="N576" s="69"/>
      <c r="O576" s="69"/>
      <c r="P576" s="69"/>
      <c r="Q576" s="69"/>
      <c r="R576" s="69"/>
      <c r="S576" s="52"/>
      <c r="T576" s="210"/>
      <c r="U576" s="52"/>
      <c r="V576" s="52"/>
      <c r="W576" s="52"/>
    </row>
    <row r="577" spans="1:29" ht="12" customHeight="1" x14ac:dyDescent="0.2">
      <c r="A577" s="44"/>
      <c r="B577" s="44" t="s">
        <v>54</v>
      </c>
      <c r="C577" s="90" t="s">
        <v>55</v>
      </c>
      <c r="D577" s="90"/>
      <c r="S577" s="52"/>
      <c r="T577" s="210"/>
      <c r="U577" s="52"/>
      <c r="V577" s="52"/>
      <c r="W577" s="52"/>
    </row>
    <row r="578" spans="1:29" ht="12" customHeight="1" x14ac:dyDescent="0.2">
      <c r="A578" s="44"/>
      <c r="B578" s="44"/>
      <c r="C578" s="90"/>
      <c r="D578" s="90"/>
      <c r="S578" s="52"/>
      <c r="T578" s="210"/>
      <c r="U578" s="52"/>
      <c r="V578" s="52"/>
      <c r="W578" s="52"/>
    </row>
    <row r="579" spans="1:29" ht="12" customHeight="1" x14ac:dyDescent="0.2">
      <c r="A579" s="62"/>
      <c r="B579" s="62"/>
      <c r="C579" s="44" t="s">
        <v>24</v>
      </c>
      <c r="D579" s="44"/>
      <c r="E579" s="62"/>
      <c r="F579" s="62"/>
      <c r="G579" s="62"/>
      <c r="H579" s="62"/>
      <c r="I579" s="62"/>
      <c r="J579" s="62"/>
      <c r="K579" s="62"/>
      <c r="L579" s="62"/>
      <c r="M579" s="62"/>
      <c r="N579" s="62"/>
      <c r="O579" s="62"/>
      <c r="P579" s="62"/>
      <c r="Q579" s="62"/>
      <c r="R579" s="62"/>
      <c r="Z579" s="52"/>
      <c r="AA579" s="52"/>
      <c r="AB579" s="52"/>
      <c r="AC579" s="52"/>
    </row>
    <row r="580" spans="1:29" ht="12" customHeight="1" x14ac:dyDescent="0.2">
      <c r="A580" s="62"/>
      <c r="B580" s="62"/>
      <c r="C580" s="44"/>
      <c r="D580" s="44"/>
      <c r="E580" s="62"/>
      <c r="F580" s="62"/>
      <c r="G580" s="62"/>
      <c r="H580" s="62"/>
      <c r="I580" s="62"/>
      <c r="J580" s="62"/>
      <c r="K580" s="62"/>
      <c r="L580" s="62"/>
      <c r="M580" s="62"/>
      <c r="N580" s="62"/>
      <c r="O580" s="62"/>
      <c r="P580" s="62"/>
      <c r="Q580" s="62"/>
      <c r="R580" s="62"/>
      <c r="Z580" s="52"/>
      <c r="AA580" s="52"/>
      <c r="AB580" s="52"/>
      <c r="AC580" s="52"/>
    </row>
    <row r="581" spans="1:29" ht="12" customHeight="1" x14ac:dyDescent="0.2">
      <c r="A581" s="62"/>
      <c r="B581" s="57" t="s">
        <v>76</v>
      </c>
      <c r="C581" s="252" t="s">
        <v>333</v>
      </c>
      <c r="D581" s="252"/>
      <c r="E581" s="253"/>
      <c r="F581" s="253"/>
      <c r="G581" s="253"/>
      <c r="H581" s="253"/>
      <c r="I581" s="253"/>
      <c r="J581" s="253"/>
      <c r="K581" s="253"/>
      <c r="L581" s="253"/>
      <c r="M581" s="253"/>
      <c r="N581" s="253"/>
      <c r="O581" s="253"/>
      <c r="P581" s="253"/>
      <c r="Q581" s="253"/>
      <c r="R581" s="253"/>
      <c r="Z581" s="52"/>
      <c r="AA581" s="52"/>
      <c r="AB581" s="52"/>
      <c r="AC581" s="52"/>
    </row>
    <row r="582" spans="1:29" ht="12" customHeight="1" x14ac:dyDescent="0.2">
      <c r="B582" s="101"/>
      <c r="C582" s="253"/>
      <c r="D582" s="253"/>
      <c r="E582" s="253"/>
      <c r="F582" s="253"/>
      <c r="G582" s="253"/>
      <c r="H582" s="253"/>
      <c r="I582" s="253"/>
      <c r="J582" s="253"/>
      <c r="K582" s="253"/>
      <c r="L582" s="253"/>
      <c r="M582" s="253"/>
      <c r="N582" s="253"/>
      <c r="O582" s="253"/>
      <c r="P582" s="253"/>
      <c r="Q582" s="253"/>
      <c r="R582" s="253"/>
      <c r="X582" s="52"/>
      <c r="Y582" s="52"/>
      <c r="Z582" s="52"/>
      <c r="AA582" s="52"/>
      <c r="AB582" s="52"/>
      <c r="AC582" s="52"/>
    </row>
    <row r="583" spans="1:29" ht="12" customHeight="1" x14ac:dyDescent="0.2">
      <c r="C583" s="102"/>
      <c r="D583" s="102"/>
      <c r="E583" s="102"/>
      <c r="F583" s="102"/>
      <c r="G583" s="102"/>
      <c r="H583" s="102"/>
      <c r="I583" s="102"/>
      <c r="J583" s="102"/>
      <c r="K583" s="102"/>
      <c r="L583" s="102"/>
      <c r="M583" s="102"/>
      <c r="N583" s="102"/>
      <c r="O583" s="102"/>
      <c r="P583" s="102"/>
      <c r="Q583" s="102"/>
      <c r="R583" s="102"/>
      <c r="X583" s="52"/>
      <c r="Y583" s="52"/>
      <c r="Z583" s="52"/>
      <c r="AA583" s="52"/>
      <c r="AB583" s="52"/>
      <c r="AC583" s="52"/>
    </row>
    <row r="584" spans="1:29" ht="12" customHeight="1" x14ac:dyDescent="0.2">
      <c r="F584" s="287" t="s">
        <v>184</v>
      </c>
      <c r="G584" s="288"/>
      <c r="H584" s="288"/>
      <c r="I584" s="289"/>
      <c r="J584" s="284">
        <v>2023</v>
      </c>
      <c r="K584" s="285"/>
      <c r="L584" s="286"/>
      <c r="M584" s="284">
        <v>2022</v>
      </c>
      <c r="N584" s="285"/>
      <c r="O584" s="286"/>
      <c r="P584" s="168"/>
      <c r="X584" s="52"/>
      <c r="Y584" s="52"/>
    </row>
    <row r="585" spans="1:29" ht="12" customHeight="1" x14ac:dyDescent="0.2">
      <c r="A585" s="72"/>
      <c r="F585" s="264" t="s">
        <v>738</v>
      </c>
      <c r="G585" s="265"/>
      <c r="H585" s="265"/>
      <c r="I585" s="266"/>
      <c r="J585" s="257">
        <v>0</v>
      </c>
      <c r="K585" s="258"/>
      <c r="L585" s="259"/>
      <c r="M585" s="257">
        <v>0</v>
      </c>
      <c r="N585" s="258"/>
      <c r="O585" s="259"/>
      <c r="P585" s="169"/>
      <c r="X585" s="52"/>
      <c r="Y585" s="52"/>
    </row>
    <row r="586" spans="1:29" ht="12" customHeight="1" x14ac:dyDescent="0.2">
      <c r="A586" s="72"/>
      <c r="F586" s="267" t="s">
        <v>546</v>
      </c>
      <c r="G586" s="268"/>
      <c r="H586" s="268"/>
      <c r="I586" s="269"/>
      <c r="J586" s="257">
        <v>1581491256.52</v>
      </c>
      <c r="K586" s="258"/>
      <c r="L586" s="259"/>
      <c r="M586" s="257">
        <v>964866605.71000004</v>
      </c>
      <c r="N586" s="258"/>
      <c r="O586" s="259"/>
      <c r="P586" s="169"/>
      <c r="X586" s="52"/>
      <c r="Y586" s="52"/>
    </row>
    <row r="587" spans="1:29" ht="12" customHeight="1" x14ac:dyDescent="0.2">
      <c r="A587" s="72"/>
      <c r="F587" s="267" t="s">
        <v>739</v>
      </c>
      <c r="G587" s="268"/>
      <c r="H587" s="268"/>
      <c r="I587" s="269"/>
      <c r="J587" s="257">
        <v>0</v>
      </c>
      <c r="K587" s="258"/>
      <c r="L587" s="259"/>
      <c r="M587" s="257">
        <v>0</v>
      </c>
      <c r="N587" s="258"/>
      <c r="O587" s="259"/>
      <c r="P587" s="169"/>
    </row>
    <row r="588" spans="1:29" ht="12" customHeight="1" x14ac:dyDescent="0.2">
      <c r="A588" s="72"/>
      <c r="F588" s="267" t="s">
        <v>547</v>
      </c>
      <c r="G588" s="268"/>
      <c r="H588" s="268"/>
      <c r="I588" s="269"/>
      <c r="J588" s="257">
        <v>119363848.73999999</v>
      </c>
      <c r="K588" s="258"/>
      <c r="L588" s="259"/>
      <c r="M588" s="257">
        <v>107843424.41</v>
      </c>
      <c r="N588" s="258"/>
      <c r="O588" s="259"/>
      <c r="P588" s="169"/>
    </row>
    <row r="589" spans="1:29" ht="12" customHeight="1" x14ac:dyDescent="0.2">
      <c r="F589" s="267" t="s">
        <v>740</v>
      </c>
      <c r="G589" s="268"/>
      <c r="H589" s="268"/>
      <c r="I589" s="269"/>
      <c r="J589" s="257">
        <v>0</v>
      </c>
      <c r="K589" s="258"/>
      <c r="L589" s="259"/>
      <c r="M589" s="257">
        <v>0</v>
      </c>
      <c r="N589" s="258"/>
      <c r="O589" s="259"/>
      <c r="P589" s="169"/>
    </row>
    <row r="590" spans="1:29" ht="12" customHeight="1" x14ac:dyDescent="0.2">
      <c r="F590" s="267" t="s">
        <v>741</v>
      </c>
      <c r="G590" s="268"/>
      <c r="H590" s="268"/>
      <c r="I590" s="269"/>
      <c r="J590" s="257">
        <v>0</v>
      </c>
      <c r="K590" s="258"/>
      <c r="L590" s="259"/>
      <c r="M590" s="257">
        <v>0</v>
      </c>
      <c r="N590" s="258"/>
      <c r="O590" s="259"/>
      <c r="P590" s="169"/>
    </row>
    <row r="591" spans="1:29" ht="12" customHeight="1" x14ac:dyDescent="0.2">
      <c r="F591" s="267" t="s">
        <v>742</v>
      </c>
      <c r="G591" s="268"/>
      <c r="H591" s="268"/>
      <c r="I591" s="269"/>
      <c r="J591" s="257">
        <v>0</v>
      </c>
      <c r="K591" s="258"/>
      <c r="L591" s="259"/>
      <c r="M591" s="257">
        <v>0</v>
      </c>
      <c r="N591" s="258"/>
      <c r="O591" s="259"/>
      <c r="P591" s="169"/>
    </row>
    <row r="592" spans="1:29" ht="12" customHeight="1" x14ac:dyDescent="0.2">
      <c r="F592" s="271" t="s">
        <v>743</v>
      </c>
      <c r="G592" s="272"/>
      <c r="H592" s="272"/>
      <c r="I592" s="273"/>
      <c r="J592" s="274">
        <f>SUM(J585:L590)</f>
        <v>1700855105.26</v>
      </c>
      <c r="K592" s="275"/>
      <c r="L592" s="276"/>
      <c r="M592" s="274">
        <f>SUM(M585:O590)</f>
        <v>1072710030.12</v>
      </c>
      <c r="N592" s="275"/>
      <c r="O592" s="276"/>
      <c r="P592" s="170"/>
    </row>
    <row r="593" spans="1:29" ht="12" customHeight="1" x14ac:dyDescent="0.2">
      <c r="F593" s="99"/>
      <c r="G593" s="99"/>
      <c r="H593" s="99"/>
      <c r="I593" s="99"/>
      <c r="J593" s="103"/>
      <c r="K593" s="103"/>
      <c r="L593" s="103"/>
      <c r="M593" s="103"/>
      <c r="N593" s="103"/>
      <c r="O593" s="103"/>
      <c r="P593" s="103"/>
    </row>
    <row r="594" spans="1:29" s="52" customFormat="1" ht="12" customHeight="1" x14ac:dyDescent="0.2">
      <c r="A594" s="61"/>
      <c r="B594" s="46" t="s">
        <v>75</v>
      </c>
      <c r="C594" s="252" t="s">
        <v>333</v>
      </c>
      <c r="D594" s="252"/>
      <c r="E594" s="252"/>
      <c r="F594" s="252"/>
      <c r="G594" s="252"/>
      <c r="H594" s="252"/>
      <c r="I594" s="252"/>
      <c r="J594" s="252"/>
      <c r="K594" s="252"/>
      <c r="L594" s="252"/>
      <c r="M594" s="252"/>
      <c r="N594" s="252"/>
      <c r="O594" s="252"/>
      <c r="P594" s="252"/>
      <c r="Q594" s="252"/>
      <c r="R594" s="252"/>
      <c r="S594" s="35"/>
      <c r="T594" s="209"/>
      <c r="U594" s="35"/>
      <c r="V594" s="35"/>
      <c r="W594" s="35"/>
      <c r="X594" s="35"/>
      <c r="Y594" s="35"/>
      <c r="Z594" s="35"/>
      <c r="AA594" s="35"/>
      <c r="AB594" s="35"/>
      <c r="AC594" s="35"/>
    </row>
    <row r="595" spans="1:29" s="52" customFormat="1" x14ac:dyDescent="0.2">
      <c r="A595" s="61"/>
      <c r="B595" s="46"/>
      <c r="C595" s="252"/>
      <c r="D595" s="252"/>
      <c r="E595" s="252"/>
      <c r="F595" s="252"/>
      <c r="G595" s="252"/>
      <c r="H595" s="252"/>
      <c r="I595" s="252"/>
      <c r="J595" s="252"/>
      <c r="K595" s="252"/>
      <c r="L595" s="252"/>
      <c r="M595" s="252"/>
      <c r="N595" s="252"/>
      <c r="O595" s="252"/>
      <c r="P595" s="252"/>
      <c r="Q595" s="252"/>
      <c r="R595" s="252"/>
      <c r="S595" s="35"/>
      <c r="T595" s="209"/>
      <c r="U595" s="35"/>
      <c r="V595" s="35"/>
      <c r="W595" s="35"/>
      <c r="X595" s="35"/>
      <c r="Y595" s="35"/>
      <c r="Z595" s="35"/>
      <c r="AA595" s="35"/>
      <c r="AB595" s="35"/>
      <c r="AC595" s="35"/>
    </row>
    <row r="596" spans="1:29" ht="12" customHeight="1" x14ac:dyDescent="0.2">
      <c r="J596" s="257">
        <v>2688125543.8099999</v>
      </c>
      <c r="K596" s="258"/>
      <c r="L596" s="259"/>
      <c r="M596" s="257">
        <v>0</v>
      </c>
      <c r="N596" s="258"/>
      <c r="O596" s="259"/>
      <c r="P596" s="169"/>
      <c r="S596" s="52"/>
      <c r="T596" s="210"/>
      <c r="U596" s="52"/>
      <c r="V596" s="52"/>
      <c r="W596" s="52"/>
    </row>
    <row r="597" spans="1:29" ht="12" customHeight="1" x14ac:dyDescent="0.2">
      <c r="J597" s="257">
        <v>2088885323.1500001</v>
      </c>
      <c r="K597" s="258"/>
      <c r="L597" s="259"/>
      <c r="M597" s="257">
        <v>0</v>
      </c>
      <c r="N597" s="258"/>
      <c r="O597" s="259"/>
      <c r="P597" s="169"/>
      <c r="S597" s="52"/>
      <c r="T597" s="210"/>
      <c r="U597" s="52"/>
      <c r="V597" s="52"/>
      <c r="W597" s="52"/>
    </row>
    <row r="598" spans="1:29" ht="12" customHeight="1" x14ac:dyDescent="0.2">
      <c r="S598" s="52"/>
      <c r="T598" s="210"/>
      <c r="U598" s="52"/>
      <c r="V598" s="52"/>
      <c r="W598" s="52"/>
    </row>
    <row r="599" spans="1:29" ht="12" customHeight="1" x14ac:dyDescent="0.2">
      <c r="A599" s="104"/>
      <c r="B599" s="54"/>
      <c r="C599" s="54"/>
      <c r="D599" s="54"/>
      <c r="F599" s="277" t="s">
        <v>184</v>
      </c>
      <c r="G599" s="277"/>
      <c r="H599" s="277"/>
      <c r="I599" s="277"/>
      <c r="J599" s="297">
        <v>2023</v>
      </c>
      <c r="K599" s="297"/>
      <c r="L599" s="297"/>
      <c r="M599" s="297">
        <v>2022</v>
      </c>
      <c r="N599" s="297"/>
      <c r="O599" s="297"/>
      <c r="P599" s="168"/>
      <c r="S599" s="52"/>
      <c r="T599" s="210"/>
      <c r="U599" s="52"/>
      <c r="V599" s="52"/>
      <c r="W599" s="52"/>
    </row>
    <row r="600" spans="1:29" ht="28.5" customHeight="1" x14ac:dyDescent="0.2">
      <c r="A600" s="62"/>
      <c r="B600" s="62"/>
      <c r="C600" s="62"/>
      <c r="D600" s="62"/>
      <c r="E600" s="62"/>
      <c r="F600" s="328" t="s">
        <v>338</v>
      </c>
      <c r="G600" s="256"/>
      <c r="H600" s="256"/>
      <c r="I600" s="256"/>
      <c r="J600" s="329">
        <f>J596-J597</f>
        <v>599240220.65999985</v>
      </c>
      <c r="K600" s="258"/>
      <c r="L600" s="259"/>
      <c r="M600" s="329">
        <f>M596-M597</f>
        <v>0</v>
      </c>
      <c r="N600" s="258"/>
      <c r="O600" s="259"/>
      <c r="P600" s="169"/>
      <c r="S600" s="52"/>
      <c r="T600" s="210"/>
      <c r="U600" s="52"/>
      <c r="V600" s="52"/>
      <c r="W600" s="52"/>
    </row>
    <row r="601" spans="1:29" ht="22.5" customHeight="1" x14ac:dyDescent="0.2">
      <c r="A601" s="62"/>
      <c r="B601" s="62"/>
      <c r="C601" s="62"/>
      <c r="D601" s="62"/>
      <c r="E601" s="62"/>
      <c r="F601" s="330" t="s">
        <v>337</v>
      </c>
      <c r="G601" s="330"/>
      <c r="H601" s="330"/>
      <c r="I601" s="330"/>
      <c r="J601" s="331">
        <f>SUM(J602:L609)</f>
        <v>1484910.05</v>
      </c>
      <c r="K601" s="332"/>
      <c r="L601" s="332"/>
      <c r="M601" s="331">
        <f>SUM(M602:O609)</f>
        <v>0</v>
      </c>
      <c r="N601" s="332"/>
      <c r="O601" s="332"/>
      <c r="P601" s="171"/>
    </row>
    <row r="602" spans="1:29" ht="12" customHeight="1" x14ac:dyDescent="0.2">
      <c r="A602" s="62"/>
      <c r="B602" s="62"/>
      <c r="C602" s="62"/>
      <c r="D602" s="62"/>
      <c r="E602" s="62"/>
      <c r="F602" s="255" t="s">
        <v>25</v>
      </c>
      <c r="G602" s="255"/>
      <c r="H602" s="255"/>
      <c r="I602" s="255"/>
      <c r="J602" s="257">
        <v>1484910.05</v>
      </c>
      <c r="K602" s="258"/>
      <c r="L602" s="259"/>
      <c r="M602" s="257">
        <v>0</v>
      </c>
      <c r="N602" s="258"/>
      <c r="O602" s="259"/>
      <c r="P602" s="169"/>
      <c r="Z602" s="52"/>
      <c r="AA602" s="52"/>
      <c r="AB602" s="52"/>
      <c r="AC602" s="52"/>
    </row>
    <row r="603" spans="1:29" ht="12" customHeight="1" x14ac:dyDescent="0.2">
      <c r="F603" s="255" t="s">
        <v>26</v>
      </c>
      <c r="G603" s="255"/>
      <c r="H603" s="255"/>
      <c r="I603" s="255"/>
      <c r="J603" s="270"/>
      <c r="K603" s="270"/>
      <c r="L603" s="270"/>
      <c r="M603" s="270"/>
      <c r="N603" s="270"/>
      <c r="O603" s="270"/>
      <c r="P603" s="105"/>
      <c r="Z603" s="52"/>
      <c r="AA603" s="52"/>
      <c r="AB603" s="52"/>
      <c r="AC603" s="52"/>
    </row>
    <row r="604" spans="1:29" ht="12" customHeight="1" x14ac:dyDescent="0.2">
      <c r="A604" s="62"/>
      <c r="B604" s="62"/>
      <c r="C604" s="62"/>
      <c r="D604" s="62"/>
      <c r="E604" s="62"/>
      <c r="F604" s="255" t="s">
        <v>27</v>
      </c>
      <c r="G604" s="255"/>
      <c r="H604" s="255"/>
      <c r="I604" s="255"/>
      <c r="J604" s="270"/>
      <c r="K604" s="270"/>
      <c r="L604" s="270"/>
      <c r="M604" s="270"/>
      <c r="N604" s="270"/>
      <c r="O604" s="270"/>
      <c r="P604" s="105"/>
      <c r="Z604" s="52"/>
      <c r="AA604" s="52"/>
      <c r="AB604" s="52"/>
      <c r="AC604" s="52"/>
    </row>
    <row r="605" spans="1:29" ht="12" customHeight="1" x14ac:dyDescent="0.2">
      <c r="A605" s="62"/>
      <c r="B605" s="62"/>
      <c r="C605" s="62"/>
      <c r="D605" s="62"/>
      <c r="E605" s="62"/>
      <c r="F605" s="256" t="s">
        <v>46</v>
      </c>
      <c r="G605" s="256"/>
      <c r="H605" s="256"/>
      <c r="I605" s="256"/>
      <c r="J605" s="254"/>
      <c r="K605" s="254"/>
      <c r="L605" s="254"/>
      <c r="M605" s="254"/>
      <c r="N605" s="254"/>
      <c r="O605" s="254"/>
      <c r="P605" s="172"/>
      <c r="X605" s="52"/>
      <c r="Y605" s="52"/>
    </row>
    <row r="606" spans="1:29" ht="12" customHeight="1" x14ac:dyDescent="0.2">
      <c r="A606" s="62"/>
      <c r="B606" s="62"/>
      <c r="C606" s="62"/>
      <c r="D606" s="62"/>
      <c r="E606" s="62"/>
      <c r="F606" s="256"/>
      <c r="G606" s="256"/>
      <c r="H606" s="256"/>
      <c r="I606" s="256"/>
      <c r="J606" s="254"/>
      <c r="K606" s="254"/>
      <c r="L606" s="254"/>
      <c r="M606" s="254"/>
      <c r="N606" s="254"/>
      <c r="O606" s="254"/>
      <c r="P606" s="172"/>
      <c r="X606" s="52"/>
      <c r="Y606" s="52"/>
    </row>
    <row r="607" spans="1:29" ht="12" customHeight="1" x14ac:dyDescent="0.2">
      <c r="A607" s="62"/>
      <c r="B607" s="62"/>
      <c r="C607" s="62"/>
      <c r="D607" s="62"/>
      <c r="E607" s="62"/>
      <c r="F607" s="255" t="s">
        <v>345</v>
      </c>
      <c r="G607" s="256"/>
      <c r="H607" s="256"/>
      <c r="I607" s="256"/>
      <c r="J607" s="254"/>
      <c r="K607" s="254"/>
      <c r="L607" s="254"/>
      <c r="M607" s="254"/>
      <c r="N607" s="254"/>
      <c r="O607" s="254"/>
      <c r="P607" s="172"/>
      <c r="X607" s="52"/>
      <c r="Y607" s="52"/>
    </row>
    <row r="608" spans="1:29" ht="12" customHeight="1" x14ac:dyDescent="0.2">
      <c r="A608" s="72"/>
      <c r="F608" s="256"/>
      <c r="G608" s="256"/>
      <c r="H608" s="256"/>
      <c r="I608" s="256"/>
      <c r="J608" s="254"/>
      <c r="K608" s="254"/>
      <c r="L608" s="254"/>
      <c r="M608" s="254"/>
      <c r="N608" s="254"/>
      <c r="O608" s="254"/>
      <c r="P608" s="172"/>
    </row>
    <row r="609" spans="1:29" ht="12" customHeight="1" x14ac:dyDescent="0.2">
      <c r="F609" s="255" t="s">
        <v>28</v>
      </c>
      <c r="G609" s="255"/>
      <c r="H609" s="255"/>
      <c r="I609" s="255"/>
      <c r="J609" s="270"/>
      <c r="K609" s="270"/>
      <c r="L609" s="270"/>
      <c r="M609" s="270"/>
      <c r="N609" s="270"/>
      <c r="O609" s="270"/>
      <c r="P609" s="105"/>
    </row>
    <row r="610" spans="1:29" ht="29.25" customHeight="1" x14ac:dyDescent="0.2">
      <c r="A610" s="72"/>
      <c r="F610" s="295" t="s">
        <v>336</v>
      </c>
      <c r="G610" s="295"/>
      <c r="H610" s="295"/>
      <c r="I610" s="295"/>
      <c r="J610" s="296">
        <f>J600+J602</f>
        <v>600725130.7099998</v>
      </c>
      <c r="K610" s="270"/>
      <c r="L610" s="270"/>
      <c r="M610" s="296">
        <f>M600+M602</f>
        <v>0</v>
      </c>
      <c r="N610" s="270"/>
      <c r="O610" s="270"/>
      <c r="P610" s="105"/>
    </row>
    <row r="611" spans="1:29" ht="12" customHeight="1" x14ac:dyDescent="0.2">
      <c r="A611" s="72"/>
      <c r="F611" s="263"/>
      <c r="G611" s="263"/>
      <c r="H611" s="263"/>
      <c r="I611" s="263"/>
      <c r="J611" s="263"/>
      <c r="K611" s="263"/>
      <c r="L611" s="263"/>
      <c r="M611" s="263"/>
      <c r="N611" s="263"/>
      <c r="O611" s="263"/>
      <c r="P611" s="105"/>
    </row>
    <row r="612" spans="1:29" ht="12" customHeight="1" x14ac:dyDescent="0.2">
      <c r="A612" s="72"/>
      <c r="F612" s="54"/>
      <c r="G612" s="54"/>
      <c r="H612" s="54"/>
      <c r="I612" s="54"/>
      <c r="J612" s="105"/>
      <c r="K612" s="105"/>
      <c r="L612" s="105"/>
      <c r="M612" s="105"/>
      <c r="N612" s="105"/>
      <c r="O612" s="105"/>
      <c r="P612" s="105"/>
    </row>
    <row r="613" spans="1:29" s="52" customFormat="1" ht="12" customHeight="1" x14ac:dyDescent="0.2">
      <c r="B613" s="251" t="s">
        <v>334</v>
      </c>
      <c r="C613" s="251"/>
      <c r="D613" s="251"/>
      <c r="E613" s="251"/>
      <c r="F613" s="251"/>
      <c r="G613" s="251"/>
      <c r="H613" s="251"/>
      <c r="I613" s="251"/>
      <c r="J613" s="251"/>
      <c r="K613" s="251"/>
      <c r="L613" s="251"/>
      <c r="M613" s="251"/>
      <c r="N613" s="251"/>
      <c r="O613" s="251"/>
      <c r="P613" s="251"/>
      <c r="Q613" s="251"/>
      <c r="R613" s="251"/>
      <c r="S613" s="35"/>
      <c r="T613" s="209"/>
      <c r="U613" s="35"/>
      <c r="V613" s="35"/>
      <c r="W613" s="35"/>
      <c r="X613" s="35"/>
      <c r="Y613" s="35"/>
      <c r="Z613" s="35"/>
      <c r="AA613" s="35"/>
      <c r="AB613" s="35"/>
      <c r="AC613" s="35"/>
    </row>
    <row r="614" spans="1:29" ht="12" customHeight="1" x14ac:dyDescent="0.2">
      <c r="A614" s="72"/>
      <c r="B614" s="251"/>
      <c r="C614" s="251"/>
      <c r="D614" s="251"/>
      <c r="E614" s="251"/>
      <c r="F614" s="251"/>
      <c r="G614" s="251"/>
      <c r="H614" s="251"/>
      <c r="I614" s="251"/>
      <c r="J614" s="251"/>
      <c r="K614" s="251"/>
      <c r="L614" s="251"/>
      <c r="M614" s="251"/>
      <c r="N614" s="251"/>
      <c r="O614" s="251"/>
      <c r="P614" s="251"/>
      <c r="Q614" s="251"/>
      <c r="R614" s="251"/>
    </row>
    <row r="615" spans="1:29" s="108" customFormat="1" ht="12" customHeight="1" x14ac:dyDescent="0.2">
      <c r="A615" s="106"/>
      <c r="B615" s="251"/>
      <c r="C615" s="251"/>
      <c r="D615" s="251"/>
      <c r="E615" s="251"/>
      <c r="F615" s="251"/>
      <c r="G615" s="251"/>
      <c r="H615" s="251"/>
      <c r="I615" s="251"/>
      <c r="J615" s="251"/>
      <c r="K615" s="251"/>
      <c r="L615" s="251"/>
      <c r="M615" s="251"/>
      <c r="N615" s="251"/>
      <c r="O615" s="251"/>
      <c r="P615" s="251"/>
      <c r="Q615" s="251"/>
      <c r="R615" s="251"/>
      <c r="T615" s="213"/>
    </row>
    <row r="616" spans="1:29" s="108" customFormat="1" ht="12" customHeight="1" x14ac:dyDescent="0.2">
      <c r="A616" s="106"/>
      <c r="B616" s="119"/>
      <c r="C616" s="119"/>
      <c r="D616" s="119"/>
      <c r="E616" s="119"/>
      <c r="F616" s="119"/>
      <c r="G616" s="119"/>
      <c r="H616" s="119"/>
      <c r="I616" s="119"/>
      <c r="J616" s="119"/>
      <c r="K616" s="119"/>
      <c r="L616" s="119"/>
      <c r="M616" s="119"/>
      <c r="N616" s="119"/>
      <c r="O616" s="119"/>
      <c r="P616" s="119"/>
      <c r="Q616" s="119"/>
      <c r="R616" s="119"/>
      <c r="T616" s="213"/>
    </row>
    <row r="617" spans="1:29" ht="23.25" customHeight="1" x14ac:dyDescent="0.2">
      <c r="B617" s="44" t="s">
        <v>56</v>
      </c>
      <c r="C617" s="299" t="s">
        <v>57</v>
      </c>
      <c r="D617" s="299"/>
      <c r="E617" s="299"/>
      <c r="F617" s="299"/>
      <c r="G617" s="299"/>
      <c r="H617" s="299"/>
      <c r="I617" s="299"/>
      <c r="J617" s="299"/>
      <c r="K617" s="299"/>
      <c r="L617" s="299"/>
      <c r="M617" s="299"/>
      <c r="N617" s="299"/>
      <c r="O617" s="299"/>
      <c r="P617" s="299"/>
      <c r="Q617" s="299"/>
      <c r="R617" s="299"/>
    </row>
    <row r="618" spans="1:29" ht="12" customHeight="1" x14ac:dyDescent="0.2">
      <c r="F618" s="109"/>
      <c r="G618" s="109"/>
      <c r="H618" s="109"/>
      <c r="I618" s="109"/>
      <c r="J618" s="109"/>
      <c r="K618" s="109"/>
      <c r="L618" s="109"/>
      <c r="M618" s="109"/>
      <c r="N618" s="109"/>
      <c r="O618" s="109"/>
      <c r="P618" s="109"/>
    </row>
    <row r="619" spans="1:29" s="69" customFormat="1" ht="12" customHeight="1" x14ac:dyDescent="0.2">
      <c r="B619" s="300" t="s">
        <v>278</v>
      </c>
      <c r="C619" s="300"/>
      <c r="D619" s="300"/>
      <c r="E619" s="300"/>
      <c r="F619" s="300"/>
      <c r="G619" s="300"/>
      <c r="H619" s="300"/>
      <c r="I619" s="300"/>
      <c r="J619" s="300"/>
      <c r="K619" s="300"/>
      <c r="L619" s="300"/>
      <c r="M619" s="300"/>
      <c r="N619" s="300"/>
      <c r="O619" s="300"/>
      <c r="P619" s="300"/>
      <c r="Q619" s="300"/>
      <c r="R619" s="300"/>
      <c r="S619" s="35"/>
      <c r="T619" s="209"/>
      <c r="U619" s="35"/>
      <c r="V619" s="35"/>
      <c r="W619" s="35"/>
      <c r="X619" s="35"/>
      <c r="Y619" s="35"/>
      <c r="Z619" s="35"/>
      <c r="AA619" s="35"/>
      <c r="AB619" s="35"/>
      <c r="AC619" s="35"/>
    </row>
    <row r="620" spans="1:29" s="69" customFormat="1" x14ac:dyDescent="0.2">
      <c r="B620" s="300"/>
      <c r="C620" s="300"/>
      <c r="D620" s="300"/>
      <c r="E620" s="300"/>
      <c r="F620" s="300"/>
      <c r="G620" s="300"/>
      <c r="H620" s="300"/>
      <c r="I620" s="300"/>
      <c r="J620" s="300"/>
      <c r="K620" s="300"/>
      <c r="L620" s="300"/>
      <c r="M620" s="300"/>
      <c r="N620" s="300"/>
      <c r="O620" s="300"/>
      <c r="P620" s="300"/>
      <c r="Q620" s="300"/>
      <c r="R620" s="300"/>
      <c r="S620" s="35"/>
      <c r="T620" s="209"/>
      <c r="U620" s="35"/>
      <c r="V620" s="35"/>
      <c r="W620" s="35"/>
      <c r="X620" s="35"/>
      <c r="Y620" s="35"/>
      <c r="Z620" s="35"/>
      <c r="AA620" s="35"/>
      <c r="AB620" s="35"/>
      <c r="AC620" s="35"/>
    </row>
    <row r="621" spans="1:29" ht="12" customHeight="1" x14ac:dyDescent="0.2">
      <c r="F621" s="110"/>
      <c r="G621" s="110"/>
      <c r="H621" s="110"/>
      <c r="I621" s="110"/>
      <c r="J621" s="110"/>
      <c r="K621" s="110"/>
      <c r="L621" s="110"/>
      <c r="M621" s="110"/>
      <c r="N621" s="110"/>
      <c r="O621" s="110"/>
      <c r="P621" s="110"/>
      <c r="S621" s="52"/>
      <c r="T621" s="210"/>
      <c r="U621" s="52"/>
      <c r="V621" s="52"/>
      <c r="W621" s="52"/>
    </row>
    <row r="622" spans="1:29" ht="12" customHeight="1" x14ac:dyDescent="0.2">
      <c r="A622" s="260" t="s">
        <v>29</v>
      </c>
      <c r="B622" s="260"/>
      <c r="C622" s="260"/>
      <c r="D622" s="260"/>
      <c r="E622" s="260"/>
      <c r="F622" s="260"/>
      <c r="G622" s="260"/>
      <c r="H622" s="260"/>
      <c r="I622" s="260"/>
      <c r="J622" s="260"/>
      <c r="K622" s="260"/>
      <c r="L622" s="260"/>
      <c r="M622" s="260"/>
      <c r="N622" s="260"/>
      <c r="O622" s="260"/>
      <c r="P622" s="260"/>
      <c r="Q622" s="260"/>
      <c r="R622" s="260"/>
    </row>
    <row r="623" spans="1:29" ht="12" customHeight="1" x14ac:dyDescent="0.2">
      <c r="A623" s="44"/>
      <c r="F623" s="42"/>
      <c r="G623" s="42"/>
      <c r="H623" s="42"/>
      <c r="I623" s="42"/>
      <c r="J623" s="42"/>
      <c r="K623" s="42"/>
      <c r="L623" s="42"/>
      <c r="M623" s="42"/>
      <c r="N623" s="42"/>
      <c r="O623" s="42"/>
      <c r="P623" s="42"/>
    </row>
    <row r="624" spans="1:29" ht="12" customHeight="1" x14ac:dyDescent="0.2">
      <c r="B624" s="300" t="s">
        <v>279</v>
      </c>
      <c r="C624" s="300"/>
      <c r="D624" s="300"/>
      <c r="E624" s="300"/>
      <c r="F624" s="300"/>
      <c r="G624" s="300"/>
      <c r="H624" s="300"/>
      <c r="I624" s="300"/>
      <c r="J624" s="300"/>
      <c r="K624" s="300"/>
      <c r="L624" s="300"/>
      <c r="M624" s="300"/>
      <c r="N624" s="300"/>
      <c r="O624" s="300"/>
      <c r="P624" s="300"/>
      <c r="Q624" s="300"/>
      <c r="R624" s="300"/>
    </row>
    <row r="625" spans="1:29" x14ac:dyDescent="0.2">
      <c r="B625" s="300"/>
      <c r="C625" s="300"/>
      <c r="D625" s="300"/>
      <c r="E625" s="300"/>
      <c r="F625" s="300"/>
      <c r="G625" s="300"/>
      <c r="H625" s="300"/>
      <c r="I625" s="300"/>
      <c r="J625" s="300"/>
      <c r="K625" s="300"/>
      <c r="L625" s="300"/>
      <c r="M625" s="300"/>
      <c r="N625" s="300"/>
      <c r="O625" s="300"/>
      <c r="P625" s="300"/>
      <c r="Q625" s="300"/>
      <c r="R625" s="300"/>
      <c r="S625" s="69"/>
      <c r="U625" s="69"/>
      <c r="V625" s="69"/>
      <c r="W625" s="69"/>
      <c r="Z625" s="52"/>
      <c r="AA625" s="52"/>
      <c r="AB625" s="52"/>
      <c r="AC625" s="52"/>
    </row>
    <row r="626" spans="1:29" x14ac:dyDescent="0.2">
      <c r="B626" s="300"/>
      <c r="C626" s="300"/>
      <c r="D626" s="300"/>
      <c r="E626" s="300"/>
      <c r="F626" s="300"/>
      <c r="G626" s="300"/>
      <c r="H626" s="300"/>
      <c r="I626" s="300"/>
      <c r="J626" s="300"/>
      <c r="K626" s="300"/>
      <c r="L626" s="300"/>
      <c r="M626" s="300"/>
      <c r="N626" s="300"/>
      <c r="O626" s="300"/>
      <c r="P626" s="300"/>
      <c r="Q626" s="300"/>
      <c r="R626" s="300"/>
      <c r="S626" s="69"/>
      <c r="U626" s="69"/>
      <c r="V626" s="69"/>
      <c r="W626" s="69"/>
    </row>
    <row r="627" spans="1:29" x14ac:dyDescent="0.2">
      <c r="B627" s="111"/>
      <c r="C627" s="111"/>
      <c r="D627" s="111"/>
      <c r="E627" s="111"/>
      <c r="F627" s="112"/>
      <c r="G627" s="112"/>
      <c r="H627" s="112"/>
      <c r="I627" s="112"/>
      <c r="J627" s="112"/>
      <c r="K627" s="112"/>
      <c r="L627" s="112"/>
      <c r="M627" s="112"/>
      <c r="N627" s="112"/>
      <c r="O627" s="112"/>
      <c r="P627" s="112"/>
      <c r="Q627" s="111"/>
      <c r="R627" s="111"/>
    </row>
    <row r="628" spans="1:29" ht="12" customHeight="1" x14ac:dyDescent="0.2">
      <c r="B628" s="72" t="s">
        <v>30</v>
      </c>
      <c r="F628" s="111"/>
      <c r="G628" s="111"/>
      <c r="H628" s="111"/>
      <c r="I628" s="111"/>
      <c r="J628" s="111"/>
      <c r="K628" s="111"/>
      <c r="L628" s="111"/>
      <c r="M628" s="111"/>
      <c r="N628" s="111"/>
      <c r="O628" s="111"/>
      <c r="P628" s="111"/>
      <c r="X628" s="52"/>
      <c r="Y628" s="52"/>
    </row>
    <row r="629" spans="1:29" ht="12" customHeight="1" x14ac:dyDescent="0.2">
      <c r="B629" s="72"/>
      <c r="Z629" s="69"/>
      <c r="AA629" s="69"/>
      <c r="AB629" s="69"/>
      <c r="AC629" s="69"/>
    </row>
    <row r="630" spans="1:29" ht="12" customHeight="1" x14ac:dyDescent="0.2">
      <c r="B630" s="44" t="s">
        <v>31</v>
      </c>
      <c r="Z630" s="69"/>
      <c r="AA630" s="69"/>
      <c r="AB630" s="69"/>
      <c r="AC630" s="69"/>
    </row>
    <row r="631" spans="1:29" ht="12" customHeight="1" x14ac:dyDescent="0.2">
      <c r="A631" s="44"/>
    </row>
    <row r="632" spans="1:29" ht="12" customHeight="1" x14ac:dyDescent="0.2">
      <c r="B632" s="101"/>
      <c r="C632" s="113" t="s">
        <v>32</v>
      </c>
      <c r="D632" s="113"/>
      <c r="E632" s="101"/>
      <c r="F632" s="101"/>
      <c r="G632" s="101"/>
      <c r="H632" s="101"/>
      <c r="I632" s="101"/>
      <c r="J632" s="101"/>
      <c r="K632" s="101"/>
      <c r="L632" s="101"/>
      <c r="M632" s="101"/>
      <c r="N632" s="101"/>
      <c r="O632" s="101"/>
      <c r="P632" s="101"/>
      <c r="Q632" s="101"/>
      <c r="R632" s="101"/>
      <c r="X632" s="69"/>
      <c r="Y632" s="69"/>
    </row>
    <row r="633" spans="1:29" ht="6" customHeight="1" x14ac:dyDescent="0.2">
      <c r="B633" s="101"/>
      <c r="C633" s="113"/>
      <c r="D633" s="113"/>
      <c r="E633" s="101"/>
      <c r="F633" s="101"/>
      <c r="G633" s="101"/>
      <c r="H633" s="101"/>
      <c r="I633" s="101"/>
      <c r="J633" s="101"/>
      <c r="K633" s="101"/>
      <c r="L633" s="101"/>
      <c r="M633" s="101"/>
      <c r="N633" s="101"/>
      <c r="O633" s="101"/>
      <c r="P633" s="101"/>
      <c r="Q633" s="101"/>
      <c r="R633" s="101"/>
      <c r="X633" s="69"/>
      <c r="Y633" s="69"/>
    </row>
    <row r="634" spans="1:29" s="52" customFormat="1" ht="11.25" customHeight="1" x14ac:dyDescent="0.2">
      <c r="A634" s="63"/>
      <c r="B634" s="39"/>
      <c r="C634" s="39"/>
      <c r="D634" s="39"/>
      <c r="E634" s="38" t="s">
        <v>33</v>
      </c>
      <c r="F634" s="101"/>
      <c r="G634" s="101"/>
      <c r="H634" s="101"/>
      <c r="I634" s="101"/>
      <c r="J634" s="101"/>
      <c r="K634" s="101"/>
      <c r="L634" s="101"/>
      <c r="M634" s="101"/>
      <c r="N634" s="101"/>
      <c r="O634" s="101"/>
      <c r="P634" s="101"/>
      <c r="Q634" s="39"/>
      <c r="R634" s="39"/>
      <c r="S634" s="35"/>
      <c r="T634" s="209"/>
      <c r="U634" s="35"/>
      <c r="V634" s="35"/>
      <c r="W634" s="35"/>
      <c r="X634" s="35"/>
      <c r="Y634" s="35"/>
      <c r="Z634" s="35"/>
      <c r="AA634" s="35"/>
      <c r="AB634" s="35"/>
      <c r="AC634" s="35"/>
    </row>
    <row r="635" spans="1:29" s="108" customFormat="1" ht="6" customHeight="1" x14ac:dyDescent="0.2">
      <c r="B635" s="101"/>
      <c r="C635" s="101"/>
      <c r="D635" s="101"/>
      <c r="E635" s="101"/>
      <c r="F635" s="38"/>
      <c r="G635" s="39"/>
      <c r="H635" s="39"/>
      <c r="I635" s="39"/>
      <c r="J635" s="39"/>
      <c r="K635" s="39"/>
      <c r="L635" s="39"/>
      <c r="M635" s="39"/>
      <c r="N635" s="39"/>
      <c r="O635" s="39"/>
      <c r="P635" s="39"/>
      <c r="Q635" s="101"/>
      <c r="R635" s="101"/>
      <c r="T635" s="213"/>
    </row>
    <row r="636" spans="1:29" s="52" customFormat="1" ht="12" customHeight="1" x14ac:dyDescent="0.2">
      <c r="B636" s="39"/>
      <c r="C636" s="39"/>
      <c r="D636" s="39"/>
      <c r="E636" s="38" t="s">
        <v>34</v>
      </c>
      <c r="F636" s="101"/>
      <c r="G636" s="101"/>
      <c r="H636" s="101"/>
      <c r="I636" s="101"/>
      <c r="J636" s="101"/>
      <c r="K636" s="101"/>
      <c r="L636" s="101"/>
      <c r="M636" s="101"/>
      <c r="N636" s="101"/>
      <c r="O636" s="101"/>
      <c r="P636" s="101"/>
      <c r="Q636" s="39"/>
      <c r="R636" s="39"/>
      <c r="S636" s="35"/>
      <c r="T636" s="209"/>
      <c r="U636" s="35"/>
      <c r="V636" s="35"/>
      <c r="W636" s="35"/>
      <c r="X636" s="35"/>
      <c r="Y636" s="35"/>
      <c r="Z636" s="35"/>
      <c r="AA636" s="35"/>
      <c r="AB636" s="35"/>
      <c r="AC636" s="35"/>
    </row>
    <row r="637" spans="1:29" s="108" customFormat="1" ht="6" customHeight="1" x14ac:dyDescent="0.2">
      <c r="B637" s="101"/>
      <c r="C637" s="101"/>
      <c r="D637" s="101"/>
      <c r="E637" s="114"/>
      <c r="F637" s="38"/>
      <c r="G637" s="39"/>
      <c r="H637" s="39"/>
      <c r="I637" s="39"/>
      <c r="J637" s="39"/>
      <c r="K637" s="39"/>
      <c r="L637" s="39"/>
      <c r="M637" s="39"/>
      <c r="N637" s="39"/>
      <c r="O637" s="39"/>
      <c r="P637" s="39"/>
      <c r="Q637" s="101"/>
      <c r="R637" s="101"/>
      <c r="T637" s="213"/>
    </row>
    <row r="638" spans="1:29" s="52" customFormat="1" ht="12" customHeight="1" x14ac:dyDescent="0.2">
      <c r="B638" s="39"/>
      <c r="C638" s="39"/>
      <c r="D638" s="39"/>
      <c r="E638" s="38" t="s">
        <v>3</v>
      </c>
      <c r="F638" s="114"/>
      <c r="G638" s="101"/>
      <c r="H638" s="101"/>
      <c r="I638" s="101"/>
      <c r="J638" s="101"/>
      <c r="K638" s="101"/>
      <c r="L638" s="101"/>
      <c r="M638" s="101"/>
      <c r="N638" s="101"/>
      <c r="O638" s="101"/>
      <c r="P638" s="101"/>
      <c r="Q638" s="39"/>
      <c r="R638" s="39"/>
      <c r="S638" s="35"/>
      <c r="T638" s="209"/>
      <c r="U638" s="35"/>
      <c r="V638" s="35"/>
      <c r="W638" s="35"/>
      <c r="X638" s="35"/>
      <c r="Y638" s="35"/>
      <c r="Z638" s="35"/>
      <c r="AA638" s="35"/>
      <c r="AB638" s="35"/>
      <c r="AC638" s="35"/>
    </row>
    <row r="639" spans="1:29" s="108" customFormat="1" ht="6" customHeight="1" x14ac:dyDescent="0.2">
      <c r="B639" s="101"/>
      <c r="C639" s="101"/>
      <c r="D639" s="101"/>
      <c r="E639" s="114"/>
      <c r="F639" s="38"/>
      <c r="G639" s="39"/>
      <c r="H639" s="39"/>
      <c r="I639" s="39"/>
      <c r="J639" s="39"/>
      <c r="K639" s="39"/>
      <c r="L639" s="39"/>
      <c r="M639" s="39"/>
      <c r="N639" s="39"/>
      <c r="O639" s="39"/>
      <c r="P639" s="39"/>
      <c r="Q639" s="101"/>
      <c r="R639" s="101"/>
      <c r="T639" s="213"/>
    </row>
    <row r="640" spans="1:29" s="52" customFormat="1" ht="12" customHeight="1" x14ac:dyDescent="0.2">
      <c r="B640" s="39"/>
      <c r="C640" s="39"/>
      <c r="D640" s="39"/>
      <c r="E640" s="38" t="s">
        <v>4</v>
      </c>
      <c r="F640" s="114"/>
      <c r="G640" s="101"/>
      <c r="H640" s="101"/>
      <c r="I640" s="101"/>
      <c r="J640" s="101"/>
      <c r="K640" s="101"/>
      <c r="L640" s="101"/>
      <c r="M640" s="101"/>
      <c r="N640" s="101"/>
      <c r="O640" s="101"/>
      <c r="P640" s="101"/>
      <c r="Q640" s="39"/>
      <c r="R640" s="39"/>
      <c r="T640" s="210"/>
      <c r="X640" s="35"/>
      <c r="Y640" s="35"/>
      <c r="Z640" s="35"/>
      <c r="AA640" s="35"/>
      <c r="AB640" s="35"/>
      <c r="AC640" s="35"/>
    </row>
    <row r="641" spans="2:29" s="108" customFormat="1" ht="6" customHeight="1" x14ac:dyDescent="0.2">
      <c r="B641" s="101"/>
      <c r="C641" s="101"/>
      <c r="D641" s="101"/>
      <c r="E641" s="114"/>
      <c r="F641" s="38"/>
      <c r="G641" s="39"/>
      <c r="H641" s="39"/>
      <c r="I641" s="39"/>
      <c r="J641" s="39"/>
      <c r="K641" s="39"/>
      <c r="L641" s="39"/>
      <c r="M641" s="39"/>
      <c r="N641" s="39"/>
      <c r="O641" s="39"/>
      <c r="P641" s="39"/>
      <c r="Q641" s="101"/>
      <c r="R641" s="101"/>
      <c r="T641" s="213"/>
    </row>
    <row r="642" spans="2:29" s="52" customFormat="1" ht="12" customHeight="1" x14ac:dyDescent="0.2">
      <c r="B642" s="39"/>
      <c r="C642" s="39"/>
      <c r="D642" s="39"/>
      <c r="E642" s="38" t="s">
        <v>35</v>
      </c>
      <c r="F642" s="114"/>
      <c r="G642" s="101"/>
      <c r="H642" s="101"/>
      <c r="I642" s="101"/>
      <c r="J642" s="101"/>
      <c r="K642" s="101"/>
      <c r="L642" s="101"/>
      <c r="M642" s="101"/>
      <c r="N642" s="101"/>
      <c r="O642" s="101"/>
      <c r="P642" s="101"/>
      <c r="Q642" s="39"/>
      <c r="R642" s="39"/>
      <c r="T642" s="210"/>
      <c r="X642" s="35"/>
      <c r="Y642" s="35"/>
      <c r="Z642" s="35"/>
      <c r="AA642" s="35"/>
      <c r="AB642" s="35"/>
      <c r="AC642" s="35"/>
    </row>
    <row r="643" spans="2:29" s="108" customFormat="1" ht="6" customHeight="1" x14ac:dyDescent="0.2">
      <c r="B643" s="101"/>
      <c r="C643" s="101"/>
      <c r="D643" s="101"/>
      <c r="E643" s="114"/>
      <c r="F643" s="38"/>
      <c r="G643" s="39"/>
      <c r="H643" s="39"/>
      <c r="I643" s="39"/>
      <c r="J643" s="39"/>
      <c r="K643" s="39"/>
      <c r="L643" s="39"/>
      <c r="M643" s="39"/>
      <c r="N643" s="39"/>
      <c r="O643" s="39"/>
      <c r="P643" s="39"/>
      <c r="Q643" s="101"/>
      <c r="R643" s="101"/>
      <c r="T643" s="213"/>
    </row>
    <row r="644" spans="2:29" s="52" customFormat="1" ht="12" customHeight="1" x14ac:dyDescent="0.2">
      <c r="B644" s="39"/>
      <c r="C644" s="39"/>
      <c r="D644" s="39"/>
      <c r="E644" s="39" t="s">
        <v>5</v>
      </c>
      <c r="F644" s="114"/>
      <c r="G644" s="101"/>
      <c r="H644" s="101"/>
      <c r="I644" s="101"/>
      <c r="J644" s="101"/>
      <c r="K644" s="101"/>
      <c r="L644" s="101"/>
      <c r="M644" s="101"/>
      <c r="N644" s="101"/>
      <c r="O644" s="101"/>
      <c r="P644" s="101"/>
      <c r="Q644" s="39"/>
      <c r="R644" s="39"/>
      <c r="T644" s="210"/>
      <c r="X644" s="35"/>
      <c r="Y644" s="35"/>
    </row>
    <row r="645" spans="2:29" ht="12" customHeight="1" x14ac:dyDescent="0.2">
      <c r="F645" s="87"/>
      <c r="G645" s="87"/>
      <c r="H645" s="87"/>
      <c r="I645" s="87"/>
      <c r="J645" s="87"/>
      <c r="K645" s="87"/>
      <c r="L645" s="87"/>
      <c r="M645" s="87"/>
      <c r="N645" s="87"/>
      <c r="O645" s="87"/>
      <c r="P645" s="87"/>
      <c r="Q645" s="108"/>
      <c r="R645" s="108"/>
    </row>
    <row r="646" spans="2:29" ht="12" customHeight="1" x14ac:dyDescent="0.2">
      <c r="S646" s="52"/>
      <c r="T646" s="210"/>
      <c r="U646" s="52"/>
      <c r="V646" s="52"/>
      <c r="W646" s="52"/>
      <c r="Z646" s="52"/>
      <c r="AA646" s="52"/>
      <c r="AB646" s="52"/>
      <c r="AC646" s="52"/>
    </row>
    <row r="647" spans="2:29" ht="12" customHeight="1" x14ac:dyDescent="0.2">
      <c r="F647" s="306" t="s">
        <v>184</v>
      </c>
      <c r="G647" s="306"/>
      <c r="H647" s="306"/>
      <c r="I647" s="306"/>
      <c r="J647" s="306"/>
      <c r="K647" s="306"/>
      <c r="L647" s="306"/>
      <c r="M647" s="284" t="s">
        <v>189</v>
      </c>
      <c r="N647" s="285"/>
      <c r="O647" s="286"/>
      <c r="P647" s="168"/>
      <c r="X647" s="52"/>
      <c r="Y647" s="52"/>
    </row>
    <row r="648" spans="2:29" ht="12" customHeight="1" x14ac:dyDescent="0.2">
      <c r="F648" s="280" t="s">
        <v>744</v>
      </c>
      <c r="G648" s="280"/>
      <c r="H648" s="280"/>
      <c r="I648" s="280"/>
      <c r="J648" s="280"/>
      <c r="K648" s="280"/>
      <c r="L648" s="280"/>
      <c r="M648" s="278">
        <v>0</v>
      </c>
      <c r="N648" s="279"/>
      <c r="O648" s="279"/>
      <c r="P648" s="71"/>
      <c r="S648" s="52"/>
      <c r="T648" s="210"/>
      <c r="U648" s="52"/>
      <c r="V648" s="52"/>
      <c r="W648" s="52"/>
      <c r="Z648" s="52"/>
      <c r="AA648" s="52"/>
      <c r="AB648" s="52"/>
      <c r="AC648" s="52"/>
    </row>
    <row r="649" spans="2:29" ht="12" customHeight="1" x14ac:dyDescent="0.2">
      <c r="F649" s="280" t="s">
        <v>745</v>
      </c>
      <c r="G649" s="280"/>
      <c r="H649" s="280"/>
      <c r="I649" s="280"/>
      <c r="J649" s="280"/>
      <c r="K649" s="280"/>
      <c r="L649" s="280"/>
      <c r="M649" s="278">
        <v>0</v>
      </c>
      <c r="N649" s="279"/>
      <c r="O649" s="279"/>
      <c r="P649" s="71"/>
      <c r="X649" s="52"/>
      <c r="Y649" s="52"/>
    </row>
    <row r="650" spans="2:29" ht="12" customHeight="1" x14ac:dyDescent="0.2">
      <c r="F650" s="280" t="s">
        <v>746</v>
      </c>
      <c r="G650" s="280"/>
      <c r="H650" s="280"/>
      <c r="I650" s="280"/>
      <c r="J650" s="280"/>
      <c r="K650" s="280"/>
      <c r="L650" s="280"/>
      <c r="M650" s="278">
        <v>0</v>
      </c>
      <c r="N650" s="279"/>
      <c r="O650" s="279"/>
      <c r="P650" s="71"/>
      <c r="S650" s="52"/>
      <c r="T650" s="210"/>
      <c r="U650" s="52"/>
      <c r="V650" s="52"/>
      <c r="W650" s="52"/>
      <c r="Z650" s="52"/>
      <c r="AA650" s="52"/>
      <c r="AB650" s="52"/>
      <c r="AC650" s="52"/>
    </row>
    <row r="651" spans="2:29" ht="12" customHeight="1" x14ac:dyDescent="0.2">
      <c r="F651" s="280" t="s">
        <v>747</v>
      </c>
      <c r="G651" s="280"/>
      <c r="H651" s="280"/>
      <c r="I651" s="280"/>
      <c r="J651" s="280"/>
      <c r="K651" s="280"/>
      <c r="L651" s="280"/>
      <c r="M651" s="278">
        <v>0</v>
      </c>
      <c r="N651" s="279"/>
      <c r="O651" s="279"/>
      <c r="P651" s="71"/>
      <c r="X651" s="52"/>
      <c r="Y651" s="52"/>
    </row>
    <row r="652" spans="2:29" ht="12" customHeight="1" x14ac:dyDescent="0.2">
      <c r="F652" s="280" t="s">
        <v>748</v>
      </c>
      <c r="G652" s="280"/>
      <c r="H652" s="280"/>
      <c r="I652" s="280"/>
      <c r="J652" s="280"/>
      <c r="K652" s="280"/>
      <c r="L652" s="280"/>
      <c r="M652" s="278">
        <v>0</v>
      </c>
      <c r="N652" s="279"/>
      <c r="O652" s="279"/>
      <c r="P652" s="71"/>
      <c r="Z652" s="52"/>
      <c r="AA652" s="52"/>
      <c r="AB652" s="52"/>
      <c r="AC652" s="52"/>
    </row>
    <row r="653" spans="2:29" ht="12" customHeight="1" x14ac:dyDescent="0.2">
      <c r="F653" s="280" t="s">
        <v>749</v>
      </c>
      <c r="G653" s="280"/>
      <c r="H653" s="280"/>
      <c r="I653" s="280"/>
      <c r="J653" s="280"/>
      <c r="K653" s="280"/>
      <c r="L653" s="280"/>
      <c r="M653" s="278">
        <v>0</v>
      </c>
      <c r="N653" s="279"/>
      <c r="O653" s="279"/>
      <c r="P653" s="71"/>
      <c r="X653" s="52"/>
      <c r="Y653" s="52"/>
    </row>
    <row r="654" spans="2:29" ht="12" customHeight="1" x14ac:dyDescent="0.2">
      <c r="F654" s="280"/>
      <c r="G654" s="280"/>
      <c r="H654" s="280"/>
      <c r="I654" s="280"/>
      <c r="J654" s="280"/>
      <c r="K654" s="280"/>
      <c r="L654" s="280"/>
      <c r="M654" s="278">
        <v>0</v>
      </c>
      <c r="N654" s="279"/>
      <c r="O654" s="279"/>
      <c r="P654" s="71"/>
      <c r="Z654" s="52"/>
      <c r="AA654" s="52"/>
      <c r="AB654" s="52"/>
      <c r="AC654" s="52"/>
    </row>
    <row r="655" spans="2:29" ht="12" customHeight="1" x14ac:dyDescent="0.2">
      <c r="F655" s="302" t="s">
        <v>750</v>
      </c>
      <c r="G655" s="303"/>
      <c r="H655" s="303"/>
      <c r="I655" s="303"/>
      <c r="J655" s="303"/>
      <c r="K655" s="303"/>
      <c r="L655" s="304"/>
      <c r="M655" s="305">
        <f>SUM(M648:O654)</f>
        <v>0</v>
      </c>
      <c r="N655" s="305"/>
      <c r="O655" s="305"/>
      <c r="P655" s="100"/>
      <c r="X655" s="52"/>
      <c r="Y655" s="52"/>
    </row>
    <row r="656" spans="2:29" ht="12" customHeight="1" x14ac:dyDescent="0.2">
      <c r="F656" s="99"/>
      <c r="G656" s="99"/>
      <c r="H656" s="99"/>
      <c r="I656" s="99"/>
      <c r="J656" s="99"/>
      <c r="K656" s="99"/>
      <c r="L656" s="99"/>
      <c r="M656" s="100"/>
      <c r="N656" s="100"/>
      <c r="O656" s="100"/>
      <c r="P656" s="100"/>
      <c r="X656" s="52"/>
      <c r="Y656" s="52"/>
    </row>
    <row r="657" spans="2:25" ht="12" customHeight="1" x14ac:dyDescent="0.2">
      <c r="B657" s="101"/>
      <c r="C657" s="114" t="s">
        <v>36</v>
      </c>
      <c r="D657" s="114"/>
      <c r="E657" s="101"/>
      <c r="F657" s="101"/>
      <c r="G657" s="101"/>
      <c r="H657" s="101"/>
      <c r="I657" s="101"/>
      <c r="J657" s="101"/>
      <c r="K657" s="101"/>
      <c r="L657" s="101"/>
      <c r="M657" s="101"/>
      <c r="N657" s="101"/>
      <c r="O657" s="101"/>
      <c r="P657" s="101"/>
      <c r="Q657" s="101"/>
      <c r="R657" s="101"/>
    </row>
    <row r="658" spans="2:25" ht="6" customHeight="1" x14ac:dyDescent="0.2">
      <c r="B658" s="101"/>
      <c r="C658" s="114"/>
      <c r="D658" s="114"/>
      <c r="E658" s="101"/>
      <c r="F658" s="101"/>
      <c r="G658" s="101"/>
      <c r="H658" s="101"/>
      <c r="I658" s="101"/>
      <c r="J658" s="101"/>
      <c r="K658" s="101"/>
      <c r="L658" s="101"/>
      <c r="M658" s="101"/>
      <c r="N658" s="101"/>
      <c r="O658" s="101"/>
      <c r="P658" s="101"/>
      <c r="Q658" s="101"/>
      <c r="R658" s="101"/>
      <c r="X658" s="52"/>
      <c r="Y658" s="52"/>
    </row>
    <row r="659" spans="2:25" s="52" customFormat="1" ht="12" customHeight="1" x14ac:dyDescent="0.2">
      <c r="B659" s="39"/>
      <c r="C659" s="39"/>
      <c r="D659" s="39"/>
      <c r="E659" s="39" t="s">
        <v>6</v>
      </c>
      <c r="F659" s="101"/>
      <c r="G659" s="101"/>
      <c r="H659" s="101"/>
      <c r="I659" s="101"/>
      <c r="J659" s="101"/>
      <c r="K659" s="101"/>
      <c r="L659" s="101"/>
      <c r="M659" s="101"/>
      <c r="N659" s="101"/>
      <c r="O659" s="101"/>
      <c r="P659" s="101"/>
      <c r="Q659" s="39"/>
      <c r="R659" s="39"/>
      <c r="T659" s="210"/>
    </row>
    <row r="660" spans="2:25" s="108" customFormat="1" ht="6" customHeight="1" x14ac:dyDescent="0.2">
      <c r="B660" s="101"/>
      <c r="C660" s="101"/>
      <c r="D660" s="101"/>
      <c r="E660" s="101"/>
      <c r="F660" s="39"/>
      <c r="G660" s="39"/>
      <c r="H660" s="39"/>
      <c r="I660" s="39"/>
      <c r="J660" s="39"/>
      <c r="K660" s="39"/>
      <c r="L660" s="39"/>
      <c r="M660" s="39"/>
      <c r="N660" s="39"/>
      <c r="O660" s="39"/>
      <c r="P660" s="39"/>
      <c r="Q660" s="101"/>
      <c r="R660" s="101"/>
      <c r="T660" s="213"/>
    </row>
    <row r="661" spans="2:25" s="52" customFormat="1" ht="12" customHeight="1" x14ac:dyDescent="0.2">
      <c r="B661" s="39"/>
      <c r="C661" s="39"/>
      <c r="D661" s="39"/>
      <c r="E661" s="39" t="s">
        <v>7</v>
      </c>
      <c r="F661" s="101"/>
      <c r="G661" s="101"/>
      <c r="H661" s="101"/>
      <c r="I661" s="101"/>
      <c r="J661" s="101"/>
      <c r="K661" s="101"/>
      <c r="L661" s="101"/>
      <c r="M661" s="101"/>
      <c r="N661" s="101"/>
      <c r="O661" s="101"/>
      <c r="P661" s="101"/>
      <c r="Q661" s="39"/>
      <c r="R661" s="39"/>
      <c r="T661" s="210"/>
    </row>
    <row r="662" spans="2:25" s="108" customFormat="1" ht="12" customHeight="1" x14ac:dyDescent="0.2">
      <c r="B662" s="101"/>
      <c r="C662" s="101"/>
      <c r="D662" s="101"/>
      <c r="E662" s="101"/>
      <c r="F662" s="39"/>
      <c r="G662" s="39"/>
      <c r="H662" s="39"/>
      <c r="I662" s="39"/>
      <c r="J662" s="39"/>
      <c r="K662" s="39"/>
      <c r="L662" s="39"/>
      <c r="M662" s="39"/>
      <c r="N662" s="39"/>
      <c r="O662" s="39"/>
      <c r="P662" s="39"/>
      <c r="Q662" s="101"/>
      <c r="R662" s="101"/>
      <c r="T662" s="213"/>
    </row>
    <row r="663" spans="2:25" s="52" customFormat="1" ht="12" customHeight="1" x14ac:dyDescent="0.2">
      <c r="B663" s="298" t="s">
        <v>324</v>
      </c>
      <c r="C663" s="298"/>
      <c r="D663" s="298"/>
      <c r="E663" s="298"/>
      <c r="F663" s="298"/>
      <c r="G663" s="298"/>
      <c r="H663" s="298"/>
      <c r="I663" s="298"/>
      <c r="J663" s="298"/>
      <c r="K663" s="298"/>
      <c r="L663" s="298"/>
      <c r="M663" s="298"/>
      <c r="N663" s="298"/>
      <c r="O663" s="298"/>
      <c r="P663" s="298"/>
      <c r="Q663" s="298"/>
      <c r="R663" s="298"/>
      <c r="T663" s="210"/>
    </row>
    <row r="664" spans="2:25" ht="15" customHeight="1" x14ac:dyDescent="0.2">
      <c r="B664" s="101" t="s">
        <v>325</v>
      </c>
      <c r="C664" s="101"/>
      <c r="D664" s="101"/>
      <c r="E664" s="101"/>
      <c r="F664" s="115"/>
      <c r="G664" s="115"/>
      <c r="H664" s="115"/>
      <c r="I664" s="115"/>
      <c r="J664" s="115"/>
      <c r="K664" s="115"/>
      <c r="L664" s="115"/>
      <c r="M664" s="115"/>
      <c r="N664" s="115"/>
      <c r="O664" s="115"/>
      <c r="P664" s="115"/>
      <c r="Q664" s="101"/>
      <c r="R664" s="101"/>
    </row>
    <row r="665" spans="2:25" s="108" customFormat="1" ht="15" customHeight="1" x14ac:dyDescent="0.2">
      <c r="B665" s="101"/>
      <c r="C665" s="101"/>
      <c r="D665" s="101"/>
      <c r="E665" s="101"/>
      <c r="F665" s="101"/>
      <c r="G665" s="101"/>
      <c r="H665" s="101"/>
      <c r="I665" s="101"/>
      <c r="J665" s="101"/>
      <c r="K665" s="101"/>
      <c r="L665" s="101"/>
      <c r="M665" s="101"/>
      <c r="N665" s="101"/>
      <c r="O665" s="101"/>
      <c r="P665" s="101"/>
      <c r="Q665" s="101"/>
      <c r="R665" s="101"/>
      <c r="T665" s="213"/>
    </row>
    <row r="666" spans="2:25" s="52" customFormat="1" ht="25.5" customHeight="1" x14ac:dyDescent="0.2">
      <c r="B666" s="53" t="s">
        <v>76</v>
      </c>
      <c r="C666" s="298" t="s">
        <v>73</v>
      </c>
      <c r="D666" s="298"/>
      <c r="E666" s="298"/>
      <c r="F666" s="298"/>
      <c r="G666" s="298"/>
      <c r="H666" s="298"/>
      <c r="I666" s="298"/>
      <c r="J666" s="298"/>
      <c r="K666" s="298"/>
      <c r="L666" s="298"/>
      <c r="M666" s="298"/>
      <c r="N666" s="298"/>
      <c r="O666" s="298"/>
      <c r="P666" s="298"/>
      <c r="Q666" s="298"/>
      <c r="R666" s="298"/>
      <c r="T666" s="210"/>
    </row>
    <row r="667" spans="2:25" s="108" customFormat="1" ht="6" customHeight="1" x14ac:dyDescent="0.2">
      <c r="B667" s="114"/>
      <c r="C667" s="101"/>
      <c r="D667" s="101"/>
      <c r="E667" s="101"/>
      <c r="F667" s="115"/>
      <c r="G667" s="115"/>
      <c r="H667" s="115"/>
      <c r="I667" s="115"/>
      <c r="J667" s="115"/>
      <c r="K667" s="115"/>
      <c r="L667" s="115"/>
      <c r="M667" s="115"/>
      <c r="N667" s="115"/>
      <c r="O667" s="115"/>
      <c r="P667" s="115"/>
      <c r="Q667" s="101"/>
      <c r="R667" s="101"/>
      <c r="T667" s="213"/>
    </row>
    <row r="668" spans="2:25" s="52" customFormat="1" ht="12" customHeight="1" x14ac:dyDescent="0.2">
      <c r="B668" s="38" t="s">
        <v>75</v>
      </c>
      <c r="C668" s="39" t="s">
        <v>74</v>
      </c>
      <c r="D668" s="39"/>
      <c r="E668" s="39"/>
      <c r="F668" s="101"/>
      <c r="G668" s="101"/>
      <c r="H668" s="101"/>
      <c r="I668" s="101"/>
      <c r="J668" s="101"/>
      <c r="K668" s="101"/>
      <c r="L668" s="101"/>
      <c r="M668" s="101"/>
      <c r="N668" s="101"/>
      <c r="O668" s="101"/>
      <c r="P668" s="101"/>
      <c r="Q668" s="39"/>
      <c r="R668" s="39"/>
      <c r="T668" s="210"/>
    </row>
    <row r="669" spans="2:25" s="108" customFormat="1" ht="6" customHeight="1" x14ac:dyDescent="0.2">
      <c r="B669" s="114"/>
      <c r="C669" s="101"/>
      <c r="D669" s="101"/>
      <c r="E669" s="101"/>
      <c r="F669" s="39"/>
      <c r="G669" s="39"/>
      <c r="H669" s="39"/>
      <c r="I669" s="39"/>
      <c r="J669" s="39"/>
      <c r="K669" s="39"/>
      <c r="L669" s="39"/>
      <c r="M669" s="39"/>
      <c r="N669" s="39"/>
      <c r="O669" s="39"/>
      <c r="P669" s="39"/>
      <c r="Q669" s="101"/>
      <c r="R669" s="101"/>
      <c r="T669" s="213"/>
    </row>
    <row r="670" spans="2:25" s="52" customFormat="1" ht="12" customHeight="1" x14ac:dyDescent="0.2">
      <c r="B670" s="38" t="s">
        <v>78</v>
      </c>
      <c r="C670" s="39" t="s">
        <v>77</v>
      </c>
      <c r="D670" s="39"/>
      <c r="E670" s="39"/>
      <c r="F670" s="101"/>
      <c r="G670" s="101"/>
      <c r="H670" s="101"/>
      <c r="I670" s="101"/>
      <c r="J670" s="101"/>
      <c r="K670" s="101"/>
      <c r="L670" s="101"/>
      <c r="M670" s="101"/>
      <c r="N670" s="101"/>
      <c r="O670" s="101"/>
      <c r="P670" s="101"/>
      <c r="Q670" s="39"/>
      <c r="R670" s="39"/>
      <c r="T670" s="210"/>
    </row>
    <row r="671" spans="2:25" s="108" customFormat="1" ht="12" customHeight="1" x14ac:dyDescent="0.2">
      <c r="B671" s="101"/>
      <c r="C671" s="101"/>
      <c r="D671" s="101"/>
      <c r="E671" s="101"/>
      <c r="F671" s="39"/>
      <c r="G671" s="39"/>
      <c r="H671" s="39"/>
      <c r="I671" s="39"/>
      <c r="J671" s="39"/>
      <c r="K671" s="39"/>
      <c r="L671" s="39"/>
      <c r="M671" s="39"/>
      <c r="N671" s="39"/>
      <c r="O671" s="39"/>
      <c r="P671" s="39"/>
      <c r="Q671" s="101"/>
      <c r="R671" s="101"/>
      <c r="T671" s="213"/>
    </row>
    <row r="672" spans="2:25" ht="12" customHeight="1" x14ac:dyDescent="0.2">
      <c r="B672" s="39">
        <v>4</v>
      </c>
      <c r="C672" s="101" t="s">
        <v>326</v>
      </c>
      <c r="D672" s="101"/>
      <c r="E672" s="101"/>
      <c r="F672" s="101"/>
      <c r="G672" s="101"/>
      <c r="H672" s="101"/>
      <c r="I672" s="101"/>
      <c r="J672" s="101"/>
      <c r="K672" s="101"/>
      <c r="L672" s="101"/>
      <c r="M672" s="101"/>
      <c r="N672" s="101"/>
      <c r="O672" s="101"/>
      <c r="P672" s="101"/>
      <c r="Q672" s="101"/>
      <c r="R672" s="101"/>
    </row>
    <row r="673" spans="1:29" ht="12" customHeight="1" x14ac:dyDescent="0.2">
      <c r="F673" s="116"/>
      <c r="G673" s="116"/>
      <c r="H673" s="116"/>
      <c r="I673" s="116"/>
      <c r="J673" s="116"/>
      <c r="K673" s="116"/>
      <c r="L673" s="116"/>
      <c r="M673" s="116"/>
      <c r="N673" s="116"/>
      <c r="O673" s="116"/>
      <c r="P673" s="116"/>
    </row>
    <row r="676" spans="1:29" ht="12" customHeight="1" x14ac:dyDescent="0.2">
      <c r="A676" s="260" t="s">
        <v>37</v>
      </c>
      <c r="B676" s="260"/>
      <c r="C676" s="260"/>
      <c r="D676" s="260"/>
      <c r="E676" s="260"/>
      <c r="F676" s="260"/>
      <c r="G676" s="260"/>
      <c r="H676" s="260"/>
      <c r="I676" s="260"/>
      <c r="J676" s="260"/>
      <c r="K676" s="260"/>
      <c r="L676" s="260"/>
      <c r="M676" s="260"/>
      <c r="N676" s="260"/>
      <c r="O676" s="260"/>
      <c r="P676" s="260"/>
      <c r="Q676" s="260"/>
      <c r="R676" s="260"/>
    </row>
    <row r="677" spans="1:29" ht="12" customHeight="1" x14ac:dyDescent="0.2">
      <c r="A677" s="42"/>
      <c r="B677" s="42"/>
      <c r="C677" s="42"/>
      <c r="D677" s="183"/>
      <c r="E677" s="42"/>
      <c r="F677" s="42"/>
      <c r="G677" s="42"/>
      <c r="H677" s="42"/>
      <c r="I677" s="42"/>
      <c r="J677" s="42"/>
      <c r="K677" s="42"/>
      <c r="L677" s="42"/>
      <c r="M677" s="42"/>
      <c r="N677" s="42"/>
      <c r="O677" s="42"/>
      <c r="P677" s="42"/>
      <c r="Q677" s="42"/>
      <c r="R677" s="42"/>
      <c r="X677" s="52"/>
      <c r="Y677" s="52"/>
    </row>
    <row r="678" spans="1:29" ht="12" customHeight="1" x14ac:dyDescent="0.2">
      <c r="B678" s="44" t="s">
        <v>76</v>
      </c>
      <c r="C678" s="90" t="s">
        <v>87</v>
      </c>
      <c r="D678" s="90"/>
      <c r="F678" s="42"/>
      <c r="G678" s="42"/>
      <c r="H678" s="42"/>
      <c r="I678" s="42"/>
      <c r="J678" s="42"/>
      <c r="K678" s="42"/>
      <c r="L678" s="42"/>
      <c r="M678" s="42"/>
      <c r="N678" s="42"/>
      <c r="O678" s="42"/>
      <c r="P678" s="42"/>
      <c r="Z678" s="52"/>
      <c r="AA678" s="52"/>
      <c r="AB678" s="52"/>
      <c r="AC678" s="52"/>
    </row>
    <row r="679" spans="1:29" ht="12" customHeight="1" x14ac:dyDescent="0.2">
      <c r="B679" s="44"/>
      <c r="C679" s="90"/>
      <c r="D679" s="90"/>
      <c r="F679" s="42"/>
      <c r="G679" s="42"/>
      <c r="H679" s="42"/>
      <c r="I679" s="42"/>
      <c r="J679" s="42"/>
      <c r="K679" s="42"/>
      <c r="L679" s="42"/>
      <c r="M679" s="42"/>
      <c r="N679" s="42"/>
      <c r="O679" s="42"/>
      <c r="P679" s="42"/>
      <c r="Z679" s="52"/>
      <c r="AA679" s="52"/>
      <c r="AB679" s="52"/>
      <c r="AC679" s="52"/>
    </row>
    <row r="680" spans="1:29" ht="15.75" customHeight="1" x14ac:dyDescent="0.2">
      <c r="A680" s="44"/>
      <c r="B680" s="298" t="s">
        <v>8</v>
      </c>
      <c r="C680" s="298"/>
      <c r="D680" s="298"/>
      <c r="E680" s="298"/>
      <c r="F680" s="298"/>
      <c r="G680" s="298"/>
      <c r="H680" s="298"/>
      <c r="I680" s="298"/>
      <c r="J680" s="298"/>
      <c r="K680" s="298"/>
      <c r="L680" s="298"/>
      <c r="M680" s="298"/>
      <c r="N680" s="298"/>
      <c r="O680" s="298"/>
      <c r="P680" s="298"/>
      <c r="Q680" s="298"/>
      <c r="R680" s="298"/>
      <c r="X680" s="52"/>
      <c r="Y680" s="52"/>
    </row>
    <row r="681" spans="1:29" s="108" customFormat="1" ht="6" customHeight="1" x14ac:dyDescent="0.2">
      <c r="A681" s="106"/>
      <c r="B681" s="101"/>
      <c r="C681" s="101"/>
      <c r="D681" s="101"/>
      <c r="E681" s="101"/>
      <c r="F681" s="117"/>
      <c r="G681" s="117"/>
      <c r="H681" s="117"/>
      <c r="I681" s="117"/>
      <c r="J681" s="117"/>
      <c r="K681" s="117"/>
      <c r="L681" s="117"/>
      <c r="M681" s="117"/>
      <c r="N681" s="117"/>
      <c r="O681" s="117"/>
      <c r="P681" s="117"/>
      <c r="Q681" s="101"/>
      <c r="R681" s="101"/>
      <c r="T681" s="213"/>
      <c r="X681" s="87"/>
      <c r="Y681" s="87"/>
    </row>
    <row r="682" spans="1:29" s="52" customFormat="1" ht="22.5" customHeight="1" x14ac:dyDescent="0.2">
      <c r="B682" s="251" t="s">
        <v>270</v>
      </c>
      <c r="C682" s="251"/>
      <c r="D682" s="251"/>
      <c r="E682" s="251"/>
      <c r="F682" s="251"/>
      <c r="G682" s="251"/>
      <c r="H682" s="251"/>
      <c r="I682" s="251"/>
      <c r="J682" s="251"/>
      <c r="K682" s="251"/>
      <c r="L682" s="251"/>
      <c r="M682" s="251"/>
      <c r="N682" s="251"/>
      <c r="O682" s="251"/>
      <c r="P682" s="251"/>
      <c r="Q682" s="251"/>
      <c r="R682" s="251"/>
      <c r="S682" s="35"/>
      <c r="T682" s="209"/>
      <c r="U682" s="35"/>
      <c r="V682" s="35"/>
      <c r="W682" s="35"/>
      <c r="X682" s="35"/>
      <c r="Y682" s="35"/>
      <c r="Z682" s="35"/>
      <c r="AA682" s="35"/>
      <c r="AB682" s="35"/>
      <c r="AC682" s="35"/>
    </row>
    <row r="683" spans="1:29" s="108" customFormat="1" ht="6" customHeight="1" x14ac:dyDescent="0.2">
      <c r="B683" s="101"/>
      <c r="C683" s="101"/>
      <c r="D683" s="101"/>
      <c r="E683" s="101"/>
      <c r="F683" s="118"/>
      <c r="G683" s="118"/>
      <c r="H683" s="118"/>
      <c r="I683" s="118"/>
      <c r="J683" s="118"/>
      <c r="K683" s="118"/>
      <c r="L683" s="118"/>
      <c r="M683" s="118"/>
      <c r="N683" s="118"/>
      <c r="O683" s="118"/>
      <c r="P683" s="118"/>
      <c r="Q683" s="101"/>
      <c r="R683" s="101"/>
      <c r="T683" s="213"/>
      <c r="X683" s="87"/>
      <c r="Y683" s="87"/>
    </row>
    <row r="684" spans="1:29" s="52" customFormat="1" ht="21.75" customHeight="1" x14ac:dyDescent="0.2">
      <c r="B684" s="251" t="s">
        <v>271</v>
      </c>
      <c r="C684" s="251"/>
      <c r="D684" s="251"/>
      <c r="E684" s="251"/>
      <c r="F684" s="251"/>
      <c r="G684" s="251"/>
      <c r="H684" s="251"/>
      <c r="I684" s="251"/>
      <c r="J684" s="251"/>
      <c r="K684" s="251"/>
      <c r="L684" s="251"/>
      <c r="M684" s="251"/>
      <c r="N684" s="251"/>
      <c r="O684" s="251"/>
      <c r="P684" s="251"/>
      <c r="Q684" s="251"/>
      <c r="R684" s="251"/>
      <c r="S684" s="35"/>
      <c r="T684" s="209"/>
      <c r="U684" s="35"/>
      <c r="V684" s="35"/>
      <c r="W684" s="35"/>
      <c r="X684" s="35"/>
      <c r="Y684" s="35"/>
      <c r="Z684" s="35"/>
      <c r="AA684" s="35"/>
      <c r="AB684" s="35"/>
      <c r="AC684" s="35"/>
    </row>
    <row r="685" spans="1:29" s="52" customFormat="1" ht="6.75" customHeight="1" x14ac:dyDescent="0.2">
      <c r="B685" s="131"/>
      <c r="C685" s="131"/>
      <c r="D685" s="131"/>
      <c r="E685" s="131"/>
      <c r="F685" s="131"/>
      <c r="G685" s="131"/>
      <c r="H685" s="131"/>
      <c r="I685" s="131"/>
      <c r="J685" s="131"/>
      <c r="K685" s="131"/>
      <c r="L685" s="131"/>
      <c r="M685" s="131"/>
      <c r="N685" s="131"/>
      <c r="O685" s="131"/>
      <c r="P685" s="131"/>
      <c r="Q685" s="131"/>
      <c r="R685" s="131"/>
      <c r="S685" s="35"/>
      <c r="T685" s="209"/>
      <c r="U685" s="35"/>
      <c r="V685" s="35"/>
      <c r="W685" s="35"/>
      <c r="X685" s="35"/>
      <c r="Y685" s="35"/>
      <c r="Z685" s="35"/>
      <c r="AA685" s="35"/>
      <c r="AB685" s="35"/>
      <c r="AC685" s="35"/>
    </row>
    <row r="686" spans="1:29" s="129" customFormat="1" ht="156" customHeight="1" x14ac:dyDescent="0.2">
      <c r="A686" s="338" t="s">
        <v>353</v>
      </c>
      <c r="B686" s="338"/>
      <c r="C686" s="338"/>
      <c r="D686" s="338"/>
      <c r="E686" s="338"/>
      <c r="F686" s="338"/>
      <c r="G686" s="338"/>
      <c r="H686" s="338"/>
      <c r="I686" s="338"/>
      <c r="J686" s="338"/>
      <c r="K686" s="338"/>
      <c r="L686" s="338"/>
      <c r="M686" s="338"/>
      <c r="N686" s="338"/>
      <c r="O686" s="338"/>
      <c r="P686" s="338"/>
      <c r="Q686" s="338"/>
      <c r="R686" s="338"/>
      <c r="T686" s="214"/>
    </row>
    <row r="687" spans="1:29" ht="12" customHeight="1" x14ac:dyDescent="0.2">
      <c r="B687" s="44" t="s">
        <v>88</v>
      </c>
      <c r="C687" s="90" t="s">
        <v>89</v>
      </c>
      <c r="D687" s="90"/>
      <c r="S687" s="52"/>
      <c r="T687" s="210"/>
      <c r="U687" s="52"/>
      <c r="V687" s="52"/>
      <c r="W687" s="52"/>
    </row>
    <row r="688" spans="1:29" ht="6" customHeight="1" x14ac:dyDescent="0.2">
      <c r="A688" s="44"/>
    </row>
    <row r="689" spans="1:29" s="52" customFormat="1" ht="21.75" customHeight="1" x14ac:dyDescent="0.2">
      <c r="B689" s="251" t="s">
        <v>272</v>
      </c>
      <c r="C689" s="251"/>
      <c r="D689" s="251"/>
      <c r="E689" s="251"/>
      <c r="F689" s="251"/>
      <c r="G689" s="251"/>
      <c r="H689" s="251"/>
      <c r="I689" s="251"/>
      <c r="J689" s="251"/>
      <c r="K689" s="251"/>
      <c r="L689" s="251"/>
      <c r="M689" s="251"/>
      <c r="N689" s="251"/>
      <c r="O689" s="251"/>
      <c r="P689" s="251"/>
      <c r="Q689" s="251"/>
      <c r="R689" s="251"/>
      <c r="T689" s="210"/>
      <c r="X689" s="35"/>
      <c r="Y689" s="35"/>
      <c r="Z689" s="35"/>
      <c r="AA689" s="35"/>
      <c r="AB689" s="35"/>
      <c r="AC689" s="35"/>
    </row>
    <row r="690" spans="1:29" ht="6" customHeight="1" x14ac:dyDescent="0.2">
      <c r="F690" s="119"/>
      <c r="G690" s="119"/>
      <c r="H690" s="119"/>
      <c r="I690" s="119"/>
      <c r="J690" s="119"/>
      <c r="K690" s="119"/>
      <c r="L690" s="119"/>
      <c r="M690" s="119"/>
      <c r="N690" s="119"/>
      <c r="O690" s="119"/>
      <c r="P690" s="119"/>
      <c r="Q690" s="108"/>
    </row>
    <row r="691" spans="1:29" s="129" customFormat="1" ht="139.5" customHeight="1" x14ac:dyDescent="0.2">
      <c r="A691" s="262" t="s">
        <v>357</v>
      </c>
      <c r="B691" s="262"/>
      <c r="C691" s="262"/>
      <c r="D691" s="262"/>
      <c r="E691" s="262"/>
      <c r="F691" s="262"/>
      <c r="G691" s="262"/>
      <c r="H691" s="262"/>
      <c r="I691" s="262"/>
      <c r="J691" s="262"/>
      <c r="K691" s="262"/>
      <c r="L691" s="262"/>
      <c r="M691" s="262"/>
      <c r="N691" s="262"/>
      <c r="O691" s="262"/>
      <c r="P691" s="262"/>
      <c r="Q691" s="262"/>
      <c r="R691" s="262"/>
      <c r="T691" s="214"/>
    </row>
    <row r="692" spans="1:29" s="129" customFormat="1" ht="86.25" customHeight="1" x14ac:dyDescent="0.2">
      <c r="A692" s="262" t="s">
        <v>358</v>
      </c>
      <c r="B692" s="262"/>
      <c r="C692" s="262"/>
      <c r="D692" s="262"/>
      <c r="E692" s="262"/>
      <c r="F692" s="262"/>
      <c r="G692" s="262"/>
      <c r="H692" s="262"/>
      <c r="I692" s="262"/>
      <c r="J692" s="262"/>
      <c r="K692" s="262"/>
      <c r="L692" s="262"/>
      <c r="M692" s="262"/>
      <c r="N692" s="262"/>
      <c r="O692" s="262"/>
      <c r="P692" s="262"/>
      <c r="Q692" s="262"/>
      <c r="R692" s="262"/>
      <c r="T692" s="214"/>
    </row>
    <row r="693" spans="1:29" s="129" customFormat="1" ht="43.5" customHeight="1" x14ac:dyDescent="0.2">
      <c r="A693" s="262" t="s">
        <v>354</v>
      </c>
      <c r="B693" s="262"/>
      <c r="C693" s="262"/>
      <c r="D693" s="262"/>
      <c r="E693" s="262"/>
      <c r="F693" s="262"/>
      <c r="G693" s="262"/>
      <c r="H693" s="262"/>
      <c r="I693" s="262"/>
      <c r="J693" s="262"/>
      <c r="K693" s="262"/>
      <c r="L693" s="262"/>
      <c r="M693" s="262"/>
      <c r="N693" s="262"/>
      <c r="O693" s="262"/>
      <c r="P693" s="262"/>
      <c r="Q693" s="262"/>
      <c r="R693" s="262"/>
      <c r="T693" s="214"/>
    </row>
    <row r="694" spans="1:29" s="129" customFormat="1" ht="13.5" customHeight="1" x14ac:dyDescent="0.2">
      <c r="A694" s="132"/>
      <c r="B694" s="132"/>
      <c r="C694" s="132"/>
      <c r="D694" s="132"/>
      <c r="E694" s="132"/>
      <c r="F694" s="132"/>
      <c r="G694" s="132"/>
      <c r="H694" s="132"/>
      <c r="I694" s="132"/>
      <c r="J694" s="132"/>
      <c r="K694" s="132"/>
      <c r="L694" s="132"/>
      <c r="N694" s="130"/>
      <c r="T694" s="214"/>
    </row>
    <row r="695" spans="1:29" s="129" customFormat="1" ht="105.75" customHeight="1" x14ac:dyDescent="0.2">
      <c r="A695" s="262" t="s">
        <v>355</v>
      </c>
      <c r="B695" s="262"/>
      <c r="C695" s="262"/>
      <c r="D695" s="262"/>
      <c r="E695" s="262"/>
      <c r="F695" s="262"/>
      <c r="G695" s="262"/>
      <c r="H695" s="262"/>
      <c r="I695" s="262"/>
      <c r="J695" s="262"/>
      <c r="K695" s="262"/>
      <c r="L695" s="262"/>
      <c r="M695" s="262"/>
      <c r="N695" s="262"/>
      <c r="O695" s="262"/>
      <c r="P695" s="262"/>
      <c r="Q695" s="262"/>
      <c r="R695" s="262"/>
      <c r="T695" s="214"/>
    </row>
    <row r="696" spans="1:29" s="129" customFormat="1" ht="12" customHeight="1" x14ac:dyDescent="0.2">
      <c r="A696" s="132"/>
      <c r="B696" s="132"/>
      <c r="C696" s="132"/>
      <c r="D696" s="132"/>
      <c r="E696" s="132"/>
      <c r="F696" s="132"/>
      <c r="G696" s="132"/>
      <c r="H696" s="132"/>
      <c r="I696" s="132"/>
      <c r="J696" s="132"/>
      <c r="K696" s="132"/>
      <c r="L696" s="132"/>
      <c r="N696" s="130"/>
      <c r="T696" s="214"/>
    </row>
    <row r="697" spans="1:29" s="129" customFormat="1" ht="100.5" customHeight="1" x14ac:dyDescent="0.2">
      <c r="A697" s="262" t="s">
        <v>356</v>
      </c>
      <c r="B697" s="262"/>
      <c r="C697" s="262"/>
      <c r="D697" s="262"/>
      <c r="E697" s="262"/>
      <c r="F697" s="262"/>
      <c r="G697" s="262"/>
      <c r="H697" s="262"/>
      <c r="I697" s="262"/>
      <c r="J697" s="262"/>
      <c r="K697" s="262"/>
      <c r="L697" s="262"/>
      <c r="M697" s="262"/>
      <c r="N697" s="262"/>
      <c r="O697" s="262"/>
      <c r="P697" s="262"/>
      <c r="Q697" s="262"/>
      <c r="R697" s="262"/>
      <c r="T697" s="214"/>
    </row>
    <row r="698" spans="1:29" s="129" customFormat="1" ht="47.25" customHeight="1" x14ac:dyDescent="0.2">
      <c r="A698" s="262" t="s">
        <v>487</v>
      </c>
      <c r="B698" s="262"/>
      <c r="C698" s="262"/>
      <c r="D698" s="262"/>
      <c r="E698" s="262"/>
      <c r="F698" s="262"/>
      <c r="G698" s="262"/>
      <c r="H698" s="262"/>
      <c r="I698" s="262"/>
      <c r="J698" s="262"/>
      <c r="K698" s="262"/>
      <c r="L698" s="262"/>
      <c r="M698" s="262"/>
      <c r="N698" s="262"/>
      <c r="O698" s="262"/>
      <c r="P698" s="262"/>
      <c r="Q698" s="262"/>
      <c r="R698" s="262"/>
      <c r="T698" s="214"/>
    </row>
    <row r="699" spans="1:29" s="129" customFormat="1" ht="13.5" customHeight="1" x14ac:dyDescent="0.2">
      <c r="A699" s="132"/>
      <c r="B699" s="132"/>
      <c r="C699" s="132"/>
      <c r="D699" s="132"/>
      <c r="E699" s="132"/>
      <c r="F699" s="132"/>
      <c r="G699" s="132"/>
      <c r="H699" s="132"/>
      <c r="I699" s="132"/>
      <c r="J699" s="132"/>
      <c r="K699" s="132"/>
      <c r="L699" s="132"/>
      <c r="N699" s="130"/>
      <c r="T699" s="214"/>
    </row>
    <row r="700" spans="1:29" s="129" customFormat="1" ht="88.5" customHeight="1" x14ac:dyDescent="0.2">
      <c r="A700" s="262" t="s">
        <v>486</v>
      </c>
      <c r="B700" s="262"/>
      <c r="C700" s="262"/>
      <c r="D700" s="262"/>
      <c r="E700" s="262"/>
      <c r="F700" s="262"/>
      <c r="G700" s="262"/>
      <c r="H700" s="262"/>
      <c r="I700" s="262"/>
      <c r="J700" s="262"/>
      <c r="K700" s="262"/>
      <c r="L700" s="262"/>
      <c r="M700" s="262"/>
      <c r="N700" s="262"/>
      <c r="O700" s="262"/>
      <c r="P700" s="262"/>
      <c r="Q700" s="262"/>
      <c r="R700" s="262"/>
      <c r="T700" s="214"/>
    </row>
    <row r="701" spans="1:29" s="129" customFormat="1" ht="12.75" customHeight="1" x14ac:dyDescent="0.2">
      <c r="A701" s="132"/>
      <c r="B701" s="132"/>
      <c r="C701" s="132"/>
      <c r="D701" s="132"/>
      <c r="E701" s="132"/>
      <c r="F701" s="132"/>
      <c r="G701" s="132"/>
      <c r="H701" s="132"/>
      <c r="I701" s="132"/>
      <c r="J701" s="132"/>
      <c r="K701" s="132"/>
      <c r="L701" s="132"/>
      <c r="N701" s="130"/>
      <c r="T701" s="214"/>
    </row>
    <row r="702" spans="1:29" ht="12" customHeight="1" x14ac:dyDescent="0.2">
      <c r="B702" s="44" t="s">
        <v>90</v>
      </c>
      <c r="C702" s="90" t="s">
        <v>91</v>
      </c>
      <c r="D702" s="90"/>
      <c r="S702" s="52"/>
      <c r="T702" s="210"/>
      <c r="U702" s="52"/>
      <c r="V702" s="52"/>
      <c r="W702" s="52"/>
      <c r="Z702" s="52"/>
      <c r="AA702" s="52"/>
      <c r="AB702" s="52"/>
      <c r="AC702" s="52"/>
    </row>
    <row r="703" spans="1:29" ht="6" customHeight="1" x14ac:dyDescent="0.2">
      <c r="A703" s="44"/>
    </row>
    <row r="704" spans="1:29" s="52" customFormat="1" ht="12" customHeight="1" x14ac:dyDescent="0.2">
      <c r="B704" s="58" t="s">
        <v>38</v>
      </c>
      <c r="C704" s="58"/>
      <c r="D704" s="58"/>
      <c r="E704" s="58"/>
      <c r="F704" s="101"/>
      <c r="G704" s="101"/>
      <c r="H704" s="101"/>
      <c r="I704" s="101"/>
      <c r="J704" s="101"/>
      <c r="K704" s="101"/>
      <c r="L704" s="101"/>
      <c r="M704" s="101"/>
      <c r="N704" s="101"/>
      <c r="O704" s="101"/>
      <c r="P704" s="101"/>
      <c r="Q704" s="58"/>
      <c r="R704" s="58"/>
      <c r="S704" s="35"/>
      <c r="T704" s="209"/>
      <c r="U704" s="35"/>
      <c r="V704" s="35"/>
      <c r="W704" s="35"/>
      <c r="X704" s="35"/>
      <c r="Y704" s="35"/>
    </row>
    <row r="705" spans="1:29" s="108" customFormat="1" ht="6" customHeight="1" x14ac:dyDescent="0.2">
      <c r="A705" s="106"/>
      <c r="B705" s="101"/>
      <c r="C705" s="101"/>
      <c r="D705" s="101"/>
      <c r="E705" s="101"/>
      <c r="F705" s="58"/>
      <c r="G705" s="58"/>
      <c r="H705" s="58"/>
      <c r="I705" s="58"/>
      <c r="J705" s="58"/>
      <c r="K705" s="58"/>
      <c r="L705" s="58"/>
      <c r="M705" s="58"/>
      <c r="N705" s="58"/>
      <c r="O705" s="58"/>
      <c r="P705" s="58"/>
      <c r="Q705" s="101"/>
      <c r="R705" s="101"/>
      <c r="T705" s="213"/>
      <c r="X705" s="87"/>
      <c r="Y705" s="87"/>
    </row>
    <row r="706" spans="1:29" s="52" customFormat="1" ht="12" customHeight="1" x14ac:dyDescent="0.2">
      <c r="B706" s="39"/>
      <c r="C706" s="38" t="s">
        <v>10</v>
      </c>
      <c r="D706" s="38"/>
      <c r="E706" s="39" t="s">
        <v>92</v>
      </c>
      <c r="F706" s="101"/>
      <c r="G706" s="101"/>
      <c r="H706" s="101"/>
      <c r="I706" s="101"/>
      <c r="J706" s="101"/>
      <c r="K706" s="101"/>
      <c r="L706" s="101"/>
      <c r="M706" s="101"/>
      <c r="N706" s="101"/>
      <c r="O706" s="101"/>
      <c r="P706" s="101"/>
      <c r="Q706" s="39"/>
      <c r="R706" s="39"/>
      <c r="T706" s="210"/>
      <c r="X706" s="35"/>
      <c r="Y706" s="35"/>
    </row>
    <row r="707" spans="1:29" s="108" customFormat="1" ht="6" customHeight="1" x14ac:dyDescent="0.2">
      <c r="B707" s="101"/>
      <c r="C707" s="114"/>
      <c r="D707" s="114"/>
      <c r="E707" s="101"/>
      <c r="F707" s="39"/>
      <c r="G707" s="39"/>
      <c r="H707" s="39"/>
      <c r="I707" s="39"/>
      <c r="J707" s="39"/>
      <c r="K707" s="39"/>
      <c r="L707" s="39"/>
      <c r="M707" s="39"/>
      <c r="N707" s="39"/>
      <c r="O707" s="39"/>
      <c r="P707" s="39"/>
      <c r="Q707" s="101"/>
      <c r="R707" s="101"/>
      <c r="T707" s="213"/>
      <c r="X707" s="87"/>
      <c r="Y707" s="87"/>
    </row>
    <row r="708" spans="1:29" s="52" customFormat="1" ht="12" customHeight="1" x14ac:dyDescent="0.2">
      <c r="B708" s="39"/>
      <c r="C708" s="38" t="s">
        <v>93</v>
      </c>
      <c r="D708" s="38"/>
      <c r="E708" s="39" t="s">
        <v>94</v>
      </c>
      <c r="F708" s="101"/>
      <c r="G708" s="101"/>
      <c r="H708" s="101"/>
      <c r="I708" s="101"/>
      <c r="J708" s="101"/>
      <c r="K708" s="101"/>
      <c r="L708" s="101"/>
      <c r="M708" s="101"/>
      <c r="N708" s="101"/>
      <c r="O708" s="101"/>
      <c r="P708" s="101"/>
      <c r="Q708" s="39"/>
      <c r="R708" s="39"/>
      <c r="S708" s="35"/>
      <c r="T708" s="209"/>
      <c r="U708" s="35"/>
      <c r="V708" s="35"/>
      <c r="W708" s="35"/>
      <c r="X708" s="35"/>
      <c r="Y708" s="35"/>
      <c r="Z708" s="35"/>
      <c r="AA708" s="35"/>
      <c r="AB708" s="35"/>
      <c r="AC708" s="35"/>
    </row>
    <row r="709" spans="1:29" s="108" customFormat="1" ht="6" customHeight="1" x14ac:dyDescent="0.2">
      <c r="B709" s="106"/>
      <c r="F709" s="87"/>
      <c r="G709" s="87"/>
      <c r="H709" s="87"/>
      <c r="I709" s="87"/>
      <c r="J709" s="87"/>
      <c r="K709" s="87"/>
      <c r="L709" s="87"/>
      <c r="M709" s="87"/>
      <c r="N709" s="87"/>
      <c r="O709" s="87"/>
      <c r="P709" s="87"/>
      <c r="T709" s="213"/>
      <c r="X709" s="87"/>
      <c r="Y709" s="87"/>
    </row>
    <row r="710" spans="1:29" s="129" customFormat="1" ht="130.5" customHeight="1" x14ac:dyDescent="0.2">
      <c r="A710" s="261" t="s">
        <v>359</v>
      </c>
      <c r="B710" s="261"/>
      <c r="C710" s="261"/>
      <c r="D710" s="261"/>
      <c r="E710" s="261"/>
      <c r="F710" s="261"/>
      <c r="G710" s="261"/>
      <c r="H710" s="261"/>
      <c r="I710" s="261"/>
      <c r="J710" s="261"/>
      <c r="K710" s="261"/>
      <c r="L710" s="261"/>
      <c r="M710" s="261"/>
      <c r="N710" s="261"/>
      <c r="O710" s="261"/>
      <c r="P710" s="261"/>
      <c r="Q710" s="261"/>
      <c r="R710" s="261"/>
      <c r="T710" s="214"/>
    </row>
    <row r="711" spans="1:29" s="129" customFormat="1" ht="233.25" customHeight="1" x14ac:dyDescent="0.2">
      <c r="A711" s="261" t="s">
        <v>360</v>
      </c>
      <c r="B711" s="261"/>
      <c r="C711" s="261"/>
      <c r="D711" s="261"/>
      <c r="E711" s="261"/>
      <c r="F711" s="261"/>
      <c r="G711" s="261"/>
      <c r="H711" s="261"/>
      <c r="I711" s="261"/>
      <c r="J711" s="261"/>
      <c r="K711" s="261"/>
      <c r="L711" s="261"/>
      <c r="M711" s="261"/>
      <c r="N711" s="261"/>
      <c r="O711" s="261"/>
      <c r="P711" s="261"/>
      <c r="Q711" s="261"/>
      <c r="R711" s="261"/>
      <c r="T711" s="214"/>
    </row>
    <row r="712" spans="1:29" s="129" customFormat="1" ht="49.5" customHeight="1" x14ac:dyDescent="0.2">
      <c r="A712" s="261" t="s">
        <v>361</v>
      </c>
      <c r="B712" s="261"/>
      <c r="C712" s="261"/>
      <c r="D712" s="261"/>
      <c r="E712" s="261"/>
      <c r="F712" s="261"/>
      <c r="G712" s="261"/>
      <c r="H712" s="261"/>
      <c r="I712" s="261"/>
      <c r="J712" s="261"/>
      <c r="K712" s="261"/>
      <c r="L712" s="261"/>
      <c r="M712" s="261"/>
      <c r="N712" s="261"/>
      <c r="O712" s="261"/>
      <c r="P712" s="261"/>
      <c r="Q712" s="261"/>
      <c r="R712" s="261"/>
      <c r="T712" s="214"/>
    </row>
    <row r="713" spans="1:29" s="129" customFormat="1" ht="132.75" customHeight="1" x14ac:dyDescent="0.2">
      <c r="A713" s="261" t="s">
        <v>362</v>
      </c>
      <c r="B713" s="261"/>
      <c r="C713" s="261"/>
      <c r="D713" s="261"/>
      <c r="E713" s="261"/>
      <c r="F713" s="261"/>
      <c r="G713" s="261"/>
      <c r="H713" s="261"/>
      <c r="I713" s="261"/>
      <c r="J713" s="261"/>
      <c r="K713" s="261"/>
      <c r="L713" s="261"/>
      <c r="M713" s="261"/>
      <c r="N713" s="261"/>
      <c r="O713" s="261"/>
      <c r="P713" s="261"/>
      <c r="Q713" s="261"/>
      <c r="R713" s="261"/>
      <c r="T713" s="214"/>
    </row>
    <row r="714" spans="1:29" ht="12" customHeight="1" x14ac:dyDescent="0.2">
      <c r="B714" s="44" t="s">
        <v>95</v>
      </c>
      <c r="C714" s="90" t="s">
        <v>96</v>
      </c>
      <c r="D714" s="90"/>
      <c r="S714" s="52"/>
      <c r="T714" s="210"/>
      <c r="U714" s="52"/>
      <c r="V714" s="52"/>
      <c r="W714" s="52"/>
      <c r="Z714" s="52"/>
      <c r="AA714" s="52"/>
      <c r="AB714" s="52"/>
      <c r="AC714" s="52"/>
    </row>
    <row r="715" spans="1:29" ht="6" customHeight="1" x14ac:dyDescent="0.2">
      <c r="A715" s="44"/>
    </row>
    <row r="716" spans="1:29" s="52" customFormat="1" ht="12" customHeight="1" x14ac:dyDescent="0.2">
      <c r="B716" s="38" t="s">
        <v>38</v>
      </c>
      <c r="C716" s="39"/>
      <c r="D716" s="39"/>
      <c r="E716" s="39"/>
      <c r="F716" s="101"/>
      <c r="G716" s="101"/>
      <c r="H716" s="101"/>
      <c r="I716" s="101"/>
      <c r="J716" s="101"/>
      <c r="K716" s="101"/>
      <c r="L716" s="101"/>
      <c r="M716" s="101"/>
      <c r="N716" s="101"/>
      <c r="O716" s="101"/>
      <c r="P716" s="101"/>
      <c r="Q716" s="39"/>
      <c r="R716" s="39"/>
      <c r="T716" s="210"/>
      <c r="X716" s="35"/>
      <c r="Y716" s="35"/>
      <c r="Z716" s="35"/>
      <c r="AA716" s="35"/>
      <c r="AB716" s="35"/>
      <c r="AC716" s="35"/>
    </row>
    <row r="717" spans="1:29" s="108" customFormat="1" ht="6" customHeight="1" x14ac:dyDescent="0.2">
      <c r="A717" s="106"/>
      <c r="B717" s="101"/>
      <c r="C717" s="101"/>
      <c r="D717" s="101"/>
      <c r="E717" s="101"/>
      <c r="F717" s="39"/>
      <c r="G717" s="39"/>
      <c r="H717" s="39"/>
      <c r="I717" s="39"/>
      <c r="J717" s="39"/>
      <c r="K717" s="39"/>
      <c r="L717" s="39"/>
      <c r="M717" s="39"/>
      <c r="N717" s="39"/>
      <c r="O717" s="39"/>
      <c r="P717" s="39"/>
      <c r="Q717" s="101"/>
      <c r="R717" s="101"/>
      <c r="T717" s="213"/>
      <c r="X717" s="87"/>
      <c r="Y717" s="87"/>
    </row>
    <row r="718" spans="1:29" s="52" customFormat="1" ht="12" customHeight="1" x14ac:dyDescent="0.2">
      <c r="B718" s="39"/>
      <c r="C718" s="38" t="s">
        <v>10</v>
      </c>
      <c r="D718" s="38"/>
      <c r="E718" s="39" t="s">
        <v>97</v>
      </c>
      <c r="F718" s="101"/>
      <c r="G718" s="101"/>
      <c r="H718" s="101"/>
      <c r="I718" s="101"/>
      <c r="J718" s="101"/>
      <c r="K718" s="101"/>
      <c r="L718" s="101"/>
      <c r="M718" s="101"/>
      <c r="N718" s="101"/>
      <c r="O718" s="101"/>
      <c r="P718" s="101"/>
      <c r="Q718" s="39"/>
      <c r="R718" s="39"/>
      <c r="T718" s="210"/>
      <c r="X718" s="35"/>
      <c r="Y718" s="35"/>
    </row>
    <row r="719" spans="1:29" s="108" customFormat="1" ht="6" customHeight="1" x14ac:dyDescent="0.2">
      <c r="B719" s="101"/>
      <c r="C719" s="114"/>
      <c r="D719" s="114"/>
      <c r="E719" s="101"/>
      <c r="F719" s="39"/>
      <c r="G719" s="39"/>
      <c r="H719" s="39"/>
      <c r="I719" s="39"/>
      <c r="J719" s="39"/>
      <c r="K719" s="39"/>
      <c r="L719" s="39"/>
      <c r="M719" s="39"/>
      <c r="N719" s="39"/>
      <c r="O719" s="39"/>
      <c r="P719" s="39"/>
      <c r="Q719" s="101"/>
      <c r="R719" s="101"/>
      <c r="T719" s="213"/>
    </row>
    <row r="720" spans="1:29" s="52" customFormat="1" ht="12" customHeight="1" x14ac:dyDescent="0.2">
      <c r="B720" s="39"/>
      <c r="C720" s="38" t="s">
        <v>93</v>
      </c>
      <c r="D720" s="38"/>
      <c r="E720" s="39" t="s">
        <v>98</v>
      </c>
      <c r="F720" s="101"/>
      <c r="G720" s="101"/>
      <c r="H720" s="101"/>
      <c r="I720" s="101"/>
      <c r="J720" s="101"/>
      <c r="K720" s="101"/>
      <c r="L720" s="101"/>
      <c r="M720" s="101"/>
      <c r="N720" s="101"/>
      <c r="O720" s="101"/>
      <c r="P720" s="101"/>
      <c r="Q720" s="39"/>
      <c r="R720" s="39"/>
      <c r="S720" s="35"/>
      <c r="T720" s="209"/>
      <c r="U720" s="35"/>
      <c r="V720" s="35"/>
      <c r="W720" s="35"/>
      <c r="X720" s="35"/>
      <c r="Y720" s="35"/>
    </row>
    <row r="721" spans="1:29" s="108" customFormat="1" ht="6" customHeight="1" x14ac:dyDescent="0.2">
      <c r="B721" s="101"/>
      <c r="C721" s="114"/>
      <c r="D721" s="114"/>
      <c r="E721" s="101"/>
      <c r="F721" s="39"/>
      <c r="G721" s="39"/>
      <c r="H721" s="39"/>
      <c r="I721" s="39"/>
      <c r="J721" s="39"/>
      <c r="K721" s="39"/>
      <c r="L721" s="39"/>
      <c r="M721" s="39"/>
      <c r="N721" s="39"/>
      <c r="O721" s="39"/>
      <c r="P721" s="39"/>
      <c r="Q721" s="101"/>
      <c r="R721" s="101"/>
      <c r="T721" s="213"/>
      <c r="X721" s="87"/>
      <c r="Y721" s="87"/>
    </row>
    <row r="722" spans="1:29" s="52" customFormat="1" ht="12" customHeight="1" x14ac:dyDescent="0.2">
      <c r="B722" s="39"/>
      <c r="C722" s="38" t="s">
        <v>99</v>
      </c>
      <c r="D722" s="38"/>
      <c r="E722" s="39" t="s">
        <v>100</v>
      </c>
      <c r="F722" s="101"/>
      <c r="G722" s="101"/>
      <c r="H722" s="101"/>
      <c r="I722" s="101"/>
      <c r="J722" s="101"/>
      <c r="K722" s="101"/>
      <c r="L722" s="101"/>
      <c r="M722" s="101"/>
      <c r="N722" s="101"/>
      <c r="O722" s="101"/>
      <c r="P722" s="101"/>
      <c r="Q722" s="39"/>
      <c r="R722" s="39"/>
      <c r="T722" s="210"/>
      <c r="X722" s="35"/>
      <c r="Y722" s="35"/>
    </row>
    <row r="723" spans="1:29" s="108" customFormat="1" ht="6" customHeight="1" x14ac:dyDescent="0.2">
      <c r="B723" s="101"/>
      <c r="C723" s="114"/>
      <c r="D723" s="114"/>
      <c r="E723" s="101"/>
      <c r="F723" s="39"/>
      <c r="G723" s="39"/>
      <c r="H723" s="39"/>
      <c r="I723" s="39"/>
      <c r="J723" s="39"/>
      <c r="K723" s="39"/>
      <c r="L723" s="39"/>
      <c r="M723" s="39"/>
      <c r="N723" s="39"/>
      <c r="O723" s="39"/>
      <c r="P723" s="39"/>
      <c r="Q723" s="101"/>
      <c r="R723" s="101"/>
      <c r="T723" s="213"/>
      <c r="X723" s="87"/>
      <c r="Y723" s="87"/>
    </row>
    <row r="724" spans="1:29" s="52" customFormat="1" ht="12" customHeight="1" x14ac:dyDescent="0.2">
      <c r="B724" s="39"/>
      <c r="C724" s="38" t="s">
        <v>101</v>
      </c>
      <c r="D724" s="38"/>
      <c r="E724" s="39" t="s">
        <v>102</v>
      </c>
      <c r="F724" s="101"/>
      <c r="G724" s="101"/>
      <c r="H724" s="101"/>
      <c r="I724" s="101"/>
      <c r="J724" s="101"/>
      <c r="K724" s="101"/>
      <c r="L724" s="101"/>
      <c r="M724" s="101"/>
      <c r="N724" s="101"/>
      <c r="O724" s="101"/>
      <c r="P724" s="101"/>
      <c r="Q724" s="39"/>
      <c r="R724" s="39"/>
      <c r="T724" s="210"/>
      <c r="X724" s="35"/>
      <c r="Y724" s="35"/>
      <c r="Z724" s="35"/>
      <c r="AA724" s="35"/>
      <c r="AB724" s="35"/>
      <c r="AC724" s="35"/>
    </row>
    <row r="725" spans="1:29" s="108" customFormat="1" ht="6" customHeight="1" x14ac:dyDescent="0.2">
      <c r="B725" s="101"/>
      <c r="C725" s="114"/>
      <c r="D725" s="114"/>
      <c r="E725" s="101"/>
      <c r="F725" s="39"/>
      <c r="G725" s="39"/>
      <c r="H725" s="39"/>
      <c r="I725" s="39"/>
      <c r="J725" s="39"/>
      <c r="K725" s="39"/>
      <c r="L725" s="39"/>
      <c r="M725" s="39"/>
      <c r="N725" s="39"/>
      <c r="O725" s="39"/>
      <c r="P725" s="39"/>
      <c r="Q725" s="101"/>
      <c r="R725" s="101"/>
      <c r="T725" s="213"/>
      <c r="X725" s="87"/>
      <c r="Y725" s="87"/>
    </row>
    <row r="726" spans="1:29" s="52" customFormat="1" ht="12" customHeight="1" x14ac:dyDescent="0.2">
      <c r="B726" s="39"/>
      <c r="C726" s="38" t="s">
        <v>103</v>
      </c>
      <c r="D726" s="38"/>
      <c r="E726" s="39" t="s">
        <v>104</v>
      </c>
      <c r="F726" s="101"/>
      <c r="G726" s="101"/>
      <c r="H726" s="101"/>
      <c r="I726" s="101"/>
      <c r="J726" s="101"/>
      <c r="K726" s="101"/>
      <c r="L726" s="101"/>
      <c r="M726" s="101"/>
      <c r="N726" s="101"/>
      <c r="O726" s="101"/>
      <c r="P726" s="101"/>
      <c r="Q726" s="39"/>
      <c r="R726" s="39"/>
      <c r="T726" s="210"/>
      <c r="X726" s="35"/>
      <c r="Y726" s="35"/>
    </row>
    <row r="727" spans="1:29" s="108" customFormat="1" ht="6" customHeight="1" x14ac:dyDescent="0.2">
      <c r="B727" s="101"/>
      <c r="C727" s="101"/>
      <c r="D727" s="101"/>
      <c r="E727" s="101"/>
      <c r="F727" s="39"/>
      <c r="G727" s="39"/>
      <c r="H727" s="39"/>
      <c r="I727" s="39"/>
      <c r="J727" s="39"/>
      <c r="K727" s="39"/>
      <c r="L727" s="39"/>
      <c r="M727" s="39"/>
      <c r="N727" s="39"/>
      <c r="O727" s="39"/>
      <c r="P727" s="39"/>
      <c r="Q727" s="101"/>
      <c r="R727" s="101"/>
      <c r="T727" s="213"/>
    </row>
    <row r="728" spans="1:29" s="52" customFormat="1" ht="12" customHeight="1" x14ac:dyDescent="0.2">
      <c r="B728" s="39"/>
      <c r="C728" s="38" t="s">
        <v>105</v>
      </c>
      <c r="D728" s="38"/>
      <c r="E728" s="39" t="s">
        <v>106</v>
      </c>
      <c r="F728" s="101"/>
      <c r="G728" s="101"/>
      <c r="H728" s="101"/>
      <c r="I728" s="101"/>
      <c r="J728" s="101"/>
      <c r="K728" s="101"/>
      <c r="L728" s="101"/>
      <c r="M728" s="101"/>
      <c r="N728" s="101"/>
      <c r="O728" s="101"/>
      <c r="P728" s="101"/>
      <c r="Q728" s="39"/>
      <c r="R728" s="39"/>
      <c r="T728" s="210"/>
      <c r="X728" s="35"/>
      <c r="Y728" s="35"/>
    </row>
    <row r="729" spans="1:29" s="108" customFormat="1" ht="6" customHeight="1" x14ac:dyDescent="0.2">
      <c r="B729" s="101"/>
      <c r="C729" s="114"/>
      <c r="D729" s="114"/>
      <c r="E729" s="101"/>
      <c r="F729" s="39"/>
      <c r="G729" s="39"/>
      <c r="H729" s="39"/>
      <c r="I729" s="39"/>
      <c r="J729" s="39"/>
      <c r="K729" s="39"/>
      <c r="L729" s="39"/>
      <c r="M729" s="39"/>
      <c r="N729" s="39"/>
      <c r="O729" s="39"/>
      <c r="P729" s="39"/>
      <c r="Q729" s="101"/>
      <c r="R729" s="101"/>
      <c r="T729" s="213"/>
      <c r="X729" s="87"/>
      <c r="Y729" s="87"/>
    </row>
    <row r="730" spans="1:29" s="52" customFormat="1" ht="12" customHeight="1" x14ac:dyDescent="0.2">
      <c r="B730" s="39"/>
      <c r="C730" s="38" t="s">
        <v>107</v>
      </c>
      <c r="D730" s="38"/>
      <c r="E730" s="39" t="s">
        <v>108</v>
      </c>
      <c r="F730" s="101"/>
      <c r="G730" s="101"/>
      <c r="H730" s="101"/>
      <c r="I730" s="101"/>
      <c r="J730" s="101"/>
      <c r="K730" s="101"/>
      <c r="L730" s="101"/>
      <c r="M730" s="101"/>
      <c r="N730" s="101"/>
      <c r="O730" s="101"/>
      <c r="P730" s="101"/>
      <c r="Q730" s="39"/>
      <c r="R730" s="39"/>
      <c r="T730" s="210"/>
      <c r="X730" s="35"/>
      <c r="Y730" s="35"/>
    </row>
    <row r="731" spans="1:29" ht="6" customHeight="1" x14ac:dyDescent="0.2">
      <c r="B731" s="72"/>
      <c r="F731" s="52"/>
      <c r="G731" s="52"/>
      <c r="H731" s="52"/>
      <c r="I731" s="52"/>
      <c r="J731" s="52"/>
      <c r="K731" s="52"/>
      <c r="L731" s="52"/>
      <c r="M731" s="52"/>
      <c r="N731" s="52"/>
      <c r="O731" s="52"/>
      <c r="P731" s="52"/>
      <c r="X731" s="52"/>
      <c r="Y731" s="52"/>
    </row>
    <row r="732" spans="1:29" s="129" customFormat="1" ht="27" customHeight="1" x14ac:dyDescent="0.2">
      <c r="A732" s="340" t="s">
        <v>363</v>
      </c>
      <c r="B732" s="340"/>
      <c r="C732" s="340"/>
      <c r="D732" s="340"/>
      <c r="E732" s="340"/>
      <c r="F732" s="340"/>
      <c r="G732" s="340"/>
      <c r="H732" s="340"/>
      <c r="I732" s="340"/>
      <c r="J732" s="340"/>
      <c r="K732" s="340"/>
      <c r="L732" s="340"/>
      <c r="M732" s="340"/>
      <c r="N732" s="340"/>
      <c r="O732" s="340"/>
      <c r="P732" s="340"/>
      <c r="Q732" s="340"/>
      <c r="R732" s="340"/>
      <c r="T732" s="214"/>
    </row>
    <row r="733" spans="1:29" s="129" customFormat="1" ht="13.5" customHeight="1" x14ac:dyDescent="0.2">
      <c r="A733" s="138"/>
      <c r="B733" s="138"/>
      <c r="C733" s="138"/>
      <c r="D733" s="138"/>
      <c r="E733" s="138"/>
      <c r="F733" s="138"/>
      <c r="G733" s="138"/>
      <c r="H733" s="138"/>
      <c r="I733" s="138"/>
      <c r="J733" s="138"/>
      <c r="K733" s="138"/>
      <c r="L733" s="138"/>
      <c r="N733" s="130"/>
      <c r="T733" s="214"/>
    </row>
    <row r="734" spans="1:29" s="129" customFormat="1" ht="108.75" customHeight="1" x14ac:dyDescent="0.2">
      <c r="A734" s="261" t="s">
        <v>364</v>
      </c>
      <c r="B734" s="261"/>
      <c r="C734" s="261"/>
      <c r="D734" s="261"/>
      <c r="E734" s="261"/>
      <c r="F734" s="261"/>
      <c r="G734" s="261"/>
      <c r="H734" s="261"/>
      <c r="I734" s="261"/>
      <c r="J734" s="261"/>
      <c r="K734" s="261"/>
      <c r="L734" s="261"/>
      <c r="M734" s="261"/>
      <c r="N734" s="261"/>
      <c r="O734" s="261"/>
      <c r="P734" s="261"/>
      <c r="Q734" s="261"/>
      <c r="R734" s="261"/>
      <c r="T734" s="214"/>
    </row>
    <row r="735" spans="1:29" s="129" customFormat="1" ht="8.25" customHeight="1" x14ac:dyDescent="0.2">
      <c r="A735" s="138"/>
      <c r="B735" s="138"/>
      <c r="C735" s="138"/>
      <c r="D735" s="138"/>
      <c r="E735" s="138"/>
      <c r="F735" s="138"/>
      <c r="G735" s="138"/>
      <c r="H735" s="138"/>
      <c r="I735" s="138"/>
      <c r="J735" s="138"/>
      <c r="K735" s="138"/>
      <c r="L735" s="138"/>
      <c r="N735" s="130"/>
      <c r="T735" s="214"/>
    </row>
    <row r="736" spans="1:29" s="129" customFormat="1" ht="27" customHeight="1" x14ac:dyDescent="0.2">
      <c r="A736" s="340" t="s">
        <v>365</v>
      </c>
      <c r="B736" s="340"/>
      <c r="C736" s="340"/>
      <c r="D736" s="340"/>
      <c r="E736" s="340"/>
      <c r="F736" s="340"/>
      <c r="G736" s="340"/>
      <c r="H736" s="340"/>
      <c r="I736" s="340"/>
      <c r="J736" s="340"/>
      <c r="K736" s="340"/>
      <c r="L736" s="340"/>
      <c r="M736" s="340"/>
      <c r="N736" s="340"/>
      <c r="O736" s="340"/>
      <c r="P736" s="340"/>
      <c r="Q736" s="340"/>
      <c r="R736" s="340"/>
      <c r="T736" s="214"/>
    </row>
    <row r="737" spans="1:20" s="129" customFormat="1" ht="9" customHeight="1" x14ac:dyDescent="0.2">
      <c r="A737" s="138"/>
      <c r="B737" s="138"/>
      <c r="C737" s="138"/>
      <c r="D737" s="138"/>
      <c r="E737" s="138"/>
      <c r="F737" s="138"/>
      <c r="G737" s="138"/>
      <c r="H737" s="138"/>
      <c r="I737" s="138"/>
      <c r="J737" s="138"/>
      <c r="K737" s="138"/>
      <c r="L737" s="138"/>
      <c r="N737" s="130"/>
      <c r="T737" s="214"/>
    </row>
    <row r="738" spans="1:20" s="129" customFormat="1" ht="168" customHeight="1" x14ac:dyDescent="0.2">
      <c r="A738" s="261" t="s">
        <v>366</v>
      </c>
      <c r="B738" s="261"/>
      <c r="C738" s="261"/>
      <c r="D738" s="261"/>
      <c r="E738" s="261"/>
      <c r="F738" s="261"/>
      <c r="G738" s="261"/>
      <c r="H738" s="261"/>
      <c r="I738" s="261"/>
      <c r="J738" s="261"/>
      <c r="K738" s="261"/>
      <c r="L738" s="261"/>
      <c r="M738" s="261"/>
      <c r="N738" s="261"/>
      <c r="O738" s="261"/>
      <c r="P738" s="261"/>
      <c r="Q738" s="261"/>
      <c r="R738" s="261"/>
      <c r="T738" s="214"/>
    </row>
    <row r="739" spans="1:20" s="129" customFormat="1" ht="49.5" customHeight="1" x14ac:dyDescent="0.2">
      <c r="A739" s="261" t="s">
        <v>384</v>
      </c>
      <c r="B739" s="261"/>
      <c r="C739" s="261"/>
      <c r="D739" s="261"/>
      <c r="E739" s="261"/>
      <c r="F739" s="261"/>
      <c r="G739" s="261"/>
      <c r="H739" s="261"/>
      <c r="I739" s="261"/>
      <c r="J739" s="261"/>
      <c r="K739" s="261"/>
      <c r="L739" s="261"/>
      <c r="M739" s="261"/>
      <c r="N739" s="261"/>
      <c r="O739" s="261"/>
      <c r="P739" s="261"/>
      <c r="Q739" s="261"/>
      <c r="R739" s="261"/>
      <c r="T739" s="214"/>
    </row>
    <row r="740" spans="1:20" s="129" customFormat="1" ht="93" customHeight="1" x14ac:dyDescent="0.2">
      <c r="A740" s="261" t="s">
        <v>367</v>
      </c>
      <c r="B740" s="261"/>
      <c r="C740" s="261"/>
      <c r="D740" s="261"/>
      <c r="E740" s="261"/>
      <c r="F740" s="261"/>
      <c r="G740" s="261"/>
      <c r="H740" s="261"/>
      <c r="I740" s="261"/>
      <c r="J740" s="261"/>
      <c r="K740" s="261"/>
      <c r="L740" s="261"/>
      <c r="M740" s="261"/>
      <c r="N740" s="261"/>
      <c r="O740" s="261"/>
      <c r="P740" s="261"/>
      <c r="Q740" s="261"/>
      <c r="R740" s="261"/>
      <c r="T740" s="214"/>
    </row>
    <row r="741" spans="1:20" s="129" customFormat="1" ht="178.5" customHeight="1" x14ac:dyDescent="0.2">
      <c r="A741" s="261" t="s">
        <v>368</v>
      </c>
      <c r="B741" s="261"/>
      <c r="C741" s="261"/>
      <c r="D741" s="261"/>
      <c r="E741" s="261"/>
      <c r="F741" s="261"/>
      <c r="G741" s="261"/>
      <c r="H741" s="261"/>
      <c r="I741" s="261"/>
      <c r="J741" s="261"/>
      <c r="K741" s="261"/>
      <c r="L741" s="261"/>
      <c r="M741" s="261"/>
      <c r="N741" s="261"/>
      <c r="O741" s="261"/>
      <c r="P741" s="261"/>
      <c r="Q741" s="261"/>
      <c r="R741" s="261"/>
      <c r="T741" s="214"/>
    </row>
    <row r="742" spans="1:20" s="129" customFormat="1" ht="27" customHeight="1" x14ac:dyDescent="0.2">
      <c r="A742" s="340" t="s">
        <v>488</v>
      </c>
      <c r="B742" s="340"/>
      <c r="C742" s="340"/>
      <c r="D742" s="340"/>
      <c r="E742" s="340"/>
      <c r="F742" s="340"/>
      <c r="G742" s="340"/>
      <c r="H742" s="340"/>
      <c r="I742" s="340"/>
      <c r="J742" s="340"/>
      <c r="K742" s="340"/>
      <c r="L742" s="340"/>
      <c r="M742" s="340"/>
      <c r="N742" s="340"/>
      <c r="O742" s="340"/>
      <c r="P742" s="340"/>
      <c r="Q742" s="340"/>
      <c r="R742" s="340"/>
      <c r="T742" s="214"/>
    </row>
    <row r="743" spans="1:20" s="129" customFormat="1" ht="27" customHeight="1" x14ac:dyDescent="0.2">
      <c r="A743" s="340" t="s">
        <v>369</v>
      </c>
      <c r="B743" s="340"/>
      <c r="C743" s="340"/>
      <c r="D743" s="340"/>
      <c r="E743" s="340"/>
      <c r="F743" s="340"/>
      <c r="G743" s="340"/>
      <c r="H743" s="340"/>
      <c r="I743" s="340"/>
      <c r="J743" s="340"/>
      <c r="K743" s="340"/>
      <c r="L743" s="340"/>
      <c r="M743" s="340"/>
      <c r="N743" s="340"/>
      <c r="O743" s="340"/>
      <c r="P743" s="340"/>
      <c r="Q743" s="340"/>
      <c r="R743" s="340"/>
      <c r="T743" s="214"/>
    </row>
    <row r="744" spans="1:20" s="129" customFormat="1" ht="70.5" customHeight="1" x14ac:dyDescent="0.2">
      <c r="A744" s="341" t="s">
        <v>370</v>
      </c>
      <c r="B744" s="341"/>
      <c r="C744" s="341"/>
      <c r="D744" s="341"/>
      <c r="E744" s="341"/>
      <c r="F744" s="341"/>
      <c r="G744" s="341"/>
      <c r="H744" s="341"/>
      <c r="I744" s="341"/>
      <c r="J744" s="341"/>
      <c r="K744" s="341"/>
      <c r="L744" s="341"/>
      <c r="M744" s="341"/>
      <c r="N744" s="341"/>
      <c r="O744" s="341"/>
      <c r="P744" s="341"/>
      <c r="Q744" s="341"/>
      <c r="R744" s="341"/>
      <c r="T744" s="214"/>
    </row>
    <row r="745" spans="1:20" s="129" customFormat="1" ht="27" customHeight="1" x14ac:dyDescent="0.2">
      <c r="A745" s="262" t="s">
        <v>371</v>
      </c>
      <c r="B745" s="262"/>
      <c r="C745" s="262"/>
      <c r="D745" s="262"/>
      <c r="E745" s="262"/>
      <c r="F745" s="262"/>
      <c r="G745" s="262"/>
      <c r="H745" s="262"/>
      <c r="I745" s="262"/>
      <c r="J745" s="262"/>
      <c r="K745" s="262"/>
      <c r="L745" s="262"/>
      <c r="M745" s="262"/>
      <c r="N745" s="262"/>
      <c r="O745" s="262"/>
      <c r="P745" s="262"/>
      <c r="Q745" s="262"/>
      <c r="R745" s="262"/>
      <c r="T745" s="214"/>
    </row>
    <row r="746" spans="1:20" s="129" customFormat="1" ht="168.75" customHeight="1" x14ac:dyDescent="0.2">
      <c r="A746" s="341" t="s">
        <v>372</v>
      </c>
      <c r="B746" s="341"/>
      <c r="C746" s="341"/>
      <c r="D746" s="341"/>
      <c r="E746" s="341"/>
      <c r="F746" s="341"/>
      <c r="G746" s="341"/>
      <c r="H746" s="341"/>
      <c r="I746" s="341"/>
      <c r="J746" s="341"/>
      <c r="K746" s="341"/>
      <c r="L746" s="341"/>
      <c r="M746" s="341"/>
      <c r="N746" s="341"/>
      <c r="O746" s="341"/>
      <c r="P746" s="341"/>
      <c r="Q746" s="341"/>
      <c r="R746" s="341"/>
      <c r="T746" s="214"/>
    </row>
    <row r="747" spans="1:20" s="129" customFormat="1" ht="156.75" customHeight="1" x14ac:dyDescent="0.2">
      <c r="A747" s="261" t="s">
        <v>373</v>
      </c>
      <c r="B747" s="261"/>
      <c r="C747" s="261"/>
      <c r="D747" s="261"/>
      <c r="E747" s="261"/>
      <c r="F747" s="261"/>
      <c r="G747" s="261"/>
      <c r="H747" s="261"/>
      <c r="I747" s="261"/>
      <c r="J747" s="261"/>
      <c r="K747" s="261"/>
      <c r="L747" s="261"/>
      <c r="M747" s="261"/>
      <c r="N747" s="261"/>
      <c r="O747" s="261"/>
      <c r="P747" s="261"/>
      <c r="Q747" s="261"/>
      <c r="R747" s="261"/>
      <c r="T747" s="214"/>
    </row>
    <row r="748" spans="1:20" s="129" customFormat="1" ht="51.6" customHeight="1" x14ac:dyDescent="0.2">
      <c r="A748" s="261" t="s">
        <v>374</v>
      </c>
      <c r="B748" s="261"/>
      <c r="C748" s="261"/>
      <c r="D748" s="261"/>
      <c r="E748" s="261"/>
      <c r="F748" s="261"/>
      <c r="G748" s="261"/>
      <c r="H748" s="261"/>
      <c r="I748" s="261"/>
      <c r="J748" s="261"/>
      <c r="K748" s="261"/>
      <c r="L748" s="261"/>
      <c r="M748" s="261"/>
      <c r="N748" s="261"/>
      <c r="O748" s="261"/>
      <c r="P748" s="261"/>
      <c r="Q748" s="261"/>
      <c r="R748" s="261"/>
      <c r="T748" s="214"/>
    </row>
    <row r="749" spans="1:20" s="129" customFormat="1" ht="75" customHeight="1" x14ac:dyDescent="0.2">
      <c r="A749" s="262" t="s">
        <v>375</v>
      </c>
      <c r="B749" s="262"/>
      <c r="C749" s="262"/>
      <c r="D749" s="262"/>
      <c r="E749" s="262"/>
      <c r="F749" s="262"/>
      <c r="G749" s="262"/>
      <c r="H749" s="262"/>
      <c r="I749" s="262"/>
      <c r="J749" s="262"/>
      <c r="K749" s="262"/>
      <c r="L749" s="262"/>
      <c r="M749" s="262"/>
      <c r="N749" s="262"/>
      <c r="O749" s="262"/>
      <c r="P749" s="262"/>
      <c r="Q749" s="262"/>
      <c r="R749" s="262"/>
      <c r="T749" s="214"/>
    </row>
    <row r="750" spans="1:20" s="129" customFormat="1" ht="14.25" customHeight="1" x14ac:dyDescent="0.2">
      <c r="A750" s="134"/>
      <c r="B750" s="134"/>
      <c r="C750" s="134"/>
      <c r="D750" s="177"/>
      <c r="E750" s="134"/>
      <c r="F750" s="134"/>
      <c r="G750" s="134"/>
      <c r="H750" s="134"/>
      <c r="I750" s="134"/>
      <c r="J750" s="134"/>
      <c r="K750" s="134"/>
      <c r="L750" s="134"/>
      <c r="N750" s="130"/>
      <c r="T750" s="214"/>
    </row>
    <row r="751" spans="1:20" s="129" customFormat="1" ht="41.25" customHeight="1" x14ac:dyDescent="0.2">
      <c r="A751" s="340" t="s">
        <v>376</v>
      </c>
      <c r="B751" s="340"/>
      <c r="C751" s="340"/>
      <c r="D751" s="340"/>
      <c r="E751" s="340"/>
      <c r="F751" s="340"/>
      <c r="G751" s="340"/>
      <c r="H751" s="340"/>
      <c r="I751" s="340"/>
      <c r="J751" s="340"/>
      <c r="K751" s="340"/>
      <c r="L751" s="340"/>
      <c r="M751" s="340"/>
      <c r="N751" s="340"/>
      <c r="O751" s="340"/>
      <c r="P751" s="340"/>
      <c r="Q751" s="340"/>
      <c r="R751" s="340"/>
      <c r="T751" s="214"/>
    </row>
    <row r="752" spans="1:20" s="129" customFormat="1" ht="409.6" customHeight="1" x14ac:dyDescent="0.2">
      <c r="A752" s="342"/>
      <c r="B752" s="342"/>
      <c r="C752" s="342"/>
      <c r="D752" s="342"/>
      <c r="E752" s="342"/>
      <c r="F752" s="342"/>
      <c r="G752" s="342"/>
      <c r="H752" s="342"/>
      <c r="I752" s="342"/>
      <c r="J752" s="342"/>
      <c r="K752" s="342"/>
      <c r="L752" s="342"/>
      <c r="N752" s="130"/>
      <c r="T752" s="214"/>
    </row>
    <row r="753" spans="1:29" s="129" customFormat="1" ht="20.25" customHeight="1" x14ac:dyDescent="0.2">
      <c r="A753" s="133"/>
      <c r="B753" s="133"/>
      <c r="C753" s="133"/>
      <c r="D753" s="182"/>
      <c r="E753" s="133"/>
      <c r="F753" s="133"/>
      <c r="G753" s="133"/>
      <c r="H753" s="133"/>
      <c r="I753" s="133"/>
      <c r="J753" s="133"/>
      <c r="K753" s="133"/>
      <c r="L753" s="133"/>
      <c r="N753" s="130"/>
      <c r="T753" s="214"/>
    </row>
    <row r="754" spans="1:29" s="129" customFormat="1" ht="27.75" customHeight="1" x14ac:dyDescent="0.2">
      <c r="A754" s="133"/>
      <c r="B754" s="133"/>
      <c r="C754" s="133"/>
      <c r="D754" s="182"/>
      <c r="E754" s="133"/>
      <c r="F754" s="133"/>
      <c r="G754" s="133"/>
      <c r="H754" s="133"/>
      <c r="I754" s="133"/>
      <c r="J754" s="133"/>
      <c r="K754" s="133"/>
      <c r="L754" s="133"/>
      <c r="N754" s="130"/>
      <c r="T754" s="214"/>
    </row>
    <row r="755" spans="1:29" s="129" customFormat="1" ht="33" customHeight="1" x14ac:dyDescent="0.2">
      <c r="A755" s="341" t="s">
        <v>377</v>
      </c>
      <c r="B755" s="341"/>
      <c r="C755" s="341"/>
      <c r="D755" s="341"/>
      <c r="E755" s="341"/>
      <c r="F755" s="341"/>
      <c r="G755" s="341"/>
      <c r="H755" s="341"/>
      <c r="I755" s="341"/>
      <c r="J755" s="341"/>
      <c r="K755" s="341"/>
      <c r="L755" s="341"/>
      <c r="M755" s="341"/>
      <c r="N755" s="341"/>
      <c r="O755" s="341"/>
      <c r="P755" s="341"/>
      <c r="Q755" s="341"/>
      <c r="R755" s="341"/>
      <c r="T755" s="214"/>
    </row>
    <row r="756" spans="1:29" s="129" customFormat="1" ht="188.25" customHeight="1" x14ac:dyDescent="0.2">
      <c r="A756" s="261" t="s">
        <v>378</v>
      </c>
      <c r="B756" s="261"/>
      <c r="C756" s="261"/>
      <c r="D756" s="261"/>
      <c r="E756" s="261"/>
      <c r="F756" s="261"/>
      <c r="G756" s="261"/>
      <c r="H756" s="261"/>
      <c r="I756" s="261"/>
      <c r="J756" s="261"/>
      <c r="K756" s="261"/>
      <c r="L756" s="261"/>
      <c r="M756" s="261"/>
      <c r="N756" s="261"/>
      <c r="O756" s="261"/>
      <c r="P756" s="261"/>
      <c r="Q756" s="261"/>
      <c r="R756" s="261"/>
      <c r="T756" s="214"/>
    </row>
    <row r="757" spans="1:29" s="129" customFormat="1" ht="181.5" customHeight="1" x14ac:dyDescent="0.2">
      <c r="A757" s="261" t="s">
        <v>379</v>
      </c>
      <c r="B757" s="261"/>
      <c r="C757" s="261"/>
      <c r="D757" s="261"/>
      <c r="E757" s="261"/>
      <c r="F757" s="261"/>
      <c r="G757" s="261"/>
      <c r="H757" s="261"/>
      <c r="I757" s="261"/>
      <c r="J757" s="261"/>
      <c r="K757" s="261"/>
      <c r="L757" s="261"/>
      <c r="M757" s="261"/>
      <c r="N757" s="261"/>
      <c r="O757" s="261"/>
      <c r="P757" s="261"/>
      <c r="Q757" s="261"/>
      <c r="R757" s="261"/>
      <c r="T757" s="214"/>
    </row>
    <row r="758" spans="1:29" s="129" customFormat="1" ht="214.5" customHeight="1" x14ac:dyDescent="0.2">
      <c r="A758" s="261" t="s">
        <v>380</v>
      </c>
      <c r="B758" s="261"/>
      <c r="C758" s="261"/>
      <c r="D758" s="261"/>
      <c r="E758" s="261"/>
      <c r="F758" s="261"/>
      <c r="G758" s="261"/>
      <c r="H758" s="261"/>
      <c r="I758" s="261"/>
      <c r="J758" s="261"/>
      <c r="K758" s="261"/>
      <c r="L758" s="261"/>
      <c r="M758" s="261"/>
      <c r="N758" s="261"/>
      <c r="O758" s="261"/>
      <c r="P758" s="261"/>
      <c r="Q758" s="261"/>
      <c r="R758" s="261"/>
      <c r="T758" s="214"/>
    </row>
    <row r="759" spans="1:29" ht="12" customHeight="1" x14ac:dyDescent="0.2">
      <c r="B759" s="44" t="s">
        <v>85</v>
      </c>
      <c r="C759" s="90" t="s">
        <v>109</v>
      </c>
      <c r="D759" s="90"/>
      <c r="S759" s="52"/>
      <c r="T759" s="210"/>
      <c r="U759" s="52"/>
      <c r="V759" s="52"/>
      <c r="W759" s="52"/>
      <c r="Z759" s="52"/>
      <c r="AA759" s="52"/>
      <c r="AB759" s="52"/>
      <c r="AC759" s="52"/>
    </row>
    <row r="760" spans="1:29" ht="6" customHeight="1" x14ac:dyDescent="0.2">
      <c r="A760" s="44"/>
      <c r="X760" s="52"/>
      <c r="Y760" s="52"/>
    </row>
    <row r="761" spans="1:29" s="52" customFormat="1" ht="12" customHeight="1" x14ac:dyDescent="0.2">
      <c r="B761" s="38" t="s">
        <v>38</v>
      </c>
      <c r="C761" s="39"/>
      <c r="D761" s="39"/>
      <c r="E761" s="39"/>
      <c r="F761" s="101"/>
      <c r="G761" s="101"/>
      <c r="H761" s="101"/>
      <c r="I761" s="101"/>
      <c r="J761" s="101"/>
      <c r="K761" s="101"/>
      <c r="L761" s="101"/>
      <c r="M761" s="101"/>
      <c r="N761" s="101"/>
      <c r="O761" s="101"/>
      <c r="P761" s="101"/>
      <c r="Q761" s="39"/>
      <c r="R761" s="39"/>
      <c r="T761" s="210"/>
      <c r="X761" s="35"/>
      <c r="Y761" s="35"/>
    </row>
    <row r="762" spans="1:29" ht="6" customHeight="1" x14ac:dyDescent="0.2">
      <c r="A762" s="72"/>
      <c r="B762" s="101"/>
      <c r="C762" s="101"/>
      <c r="D762" s="101"/>
      <c r="E762" s="101"/>
      <c r="F762" s="39"/>
      <c r="G762" s="39"/>
      <c r="H762" s="39"/>
      <c r="I762" s="39"/>
      <c r="J762" s="39"/>
      <c r="K762" s="39"/>
      <c r="L762" s="39"/>
      <c r="M762" s="39"/>
      <c r="N762" s="39"/>
      <c r="O762" s="39"/>
      <c r="P762" s="39"/>
      <c r="Q762" s="101"/>
      <c r="R762" s="101"/>
      <c r="X762" s="52"/>
      <c r="Y762" s="52"/>
    </row>
    <row r="763" spans="1:29" s="52" customFormat="1" ht="12" customHeight="1" x14ac:dyDescent="0.2">
      <c r="B763" s="39"/>
      <c r="C763" s="38" t="s">
        <v>10</v>
      </c>
      <c r="D763" s="38"/>
      <c r="E763" s="39" t="s">
        <v>110</v>
      </c>
      <c r="F763" s="101"/>
      <c r="G763" s="101"/>
      <c r="H763" s="101"/>
      <c r="I763" s="101"/>
      <c r="J763" s="101"/>
      <c r="K763" s="101"/>
      <c r="L763" s="101"/>
      <c r="M763" s="101"/>
      <c r="N763" s="101"/>
      <c r="O763" s="101"/>
      <c r="P763" s="101"/>
      <c r="Q763" s="39"/>
      <c r="R763" s="39"/>
      <c r="T763" s="210"/>
      <c r="X763" s="35"/>
      <c r="Y763" s="35"/>
    </row>
    <row r="764" spans="1:29" s="52" customFormat="1" ht="12" customHeight="1" x14ac:dyDescent="0.2">
      <c r="B764" s="39"/>
      <c r="C764" s="53" t="s">
        <v>111</v>
      </c>
      <c r="D764" s="53"/>
      <c r="E764" s="252" t="s">
        <v>112</v>
      </c>
      <c r="F764" s="252"/>
      <c r="G764" s="252"/>
      <c r="H764" s="252"/>
      <c r="I764" s="252"/>
      <c r="J764" s="252"/>
      <c r="K764" s="252"/>
      <c r="L764" s="252"/>
      <c r="M764" s="252"/>
      <c r="N764" s="252"/>
      <c r="O764" s="252"/>
      <c r="P764" s="252"/>
      <c r="Q764" s="252"/>
      <c r="R764" s="252"/>
      <c r="S764" s="35"/>
      <c r="T764" s="209"/>
      <c r="U764" s="35"/>
      <c r="V764" s="35"/>
      <c r="W764" s="35"/>
      <c r="Z764" s="35"/>
      <c r="AA764" s="35"/>
      <c r="AB764" s="35"/>
      <c r="AC764" s="35"/>
    </row>
    <row r="765" spans="1:29" s="52" customFormat="1" ht="12" customHeight="1" x14ac:dyDescent="0.2">
      <c r="B765" s="67"/>
      <c r="C765" s="67"/>
      <c r="D765" s="67"/>
      <c r="E765" s="252"/>
      <c r="F765" s="252"/>
      <c r="G765" s="252"/>
      <c r="H765" s="252"/>
      <c r="I765" s="252"/>
      <c r="J765" s="252"/>
      <c r="K765" s="252"/>
      <c r="L765" s="252"/>
      <c r="M765" s="252"/>
      <c r="N765" s="252"/>
      <c r="O765" s="252"/>
      <c r="P765" s="252"/>
      <c r="Q765" s="252"/>
      <c r="R765" s="252"/>
      <c r="S765" s="35"/>
      <c r="T765" s="209"/>
      <c r="U765" s="35"/>
      <c r="V765" s="35"/>
      <c r="W765" s="35"/>
      <c r="X765" s="35"/>
      <c r="Y765" s="35"/>
    </row>
    <row r="766" spans="1:29" s="52" customFormat="1" ht="12" customHeight="1" x14ac:dyDescent="0.2">
      <c r="B766" s="67"/>
      <c r="C766" s="67"/>
      <c r="D766" s="67"/>
      <c r="E766" s="252"/>
      <c r="F766" s="252"/>
      <c r="G766" s="252"/>
      <c r="H766" s="252"/>
      <c r="I766" s="252"/>
      <c r="J766" s="252"/>
      <c r="K766" s="252"/>
      <c r="L766" s="252"/>
      <c r="M766" s="252"/>
      <c r="N766" s="252"/>
      <c r="O766" s="252"/>
      <c r="P766" s="252"/>
      <c r="Q766" s="252"/>
      <c r="R766" s="252"/>
      <c r="S766" s="35"/>
      <c r="T766" s="209"/>
      <c r="U766" s="35"/>
      <c r="V766" s="35"/>
      <c r="W766" s="35"/>
      <c r="Z766" s="35"/>
      <c r="AA766" s="35"/>
      <c r="AB766" s="35"/>
      <c r="AC766" s="35"/>
    </row>
    <row r="767" spans="1:29" s="52" customFormat="1" ht="12" customHeight="1" x14ac:dyDescent="0.2">
      <c r="B767" s="39"/>
      <c r="C767" s="38" t="s">
        <v>99</v>
      </c>
      <c r="D767" s="38"/>
      <c r="E767" s="66" t="s">
        <v>116</v>
      </c>
      <c r="F767" s="121"/>
      <c r="G767" s="121"/>
      <c r="H767" s="121"/>
      <c r="I767" s="121"/>
      <c r="J767" s="121"/>
      <c r="K767" s="121"/>
      <c r="L767" s="121"/>
      <c r="M767" s="121"/>
      <c r="N767" s="121"/>
      <c r="O767" s="121"/>
      <c r="P767" s="121"/>
      <c r="Q767" s="66"/>
      <c r="R767" s="66"/>
      <c r="T767" s="210"/>
      <c r="X767" s="35"/>
      <c r="Y767" s="35"/>
    </row>
    <row r="768" spans="1:29" s="52" customFormat="1" ht="15.75" customHeight="1" x14ac:dyDescent="0.2">
      <c r="B768" s="39"/>
      <c r="C768" s="53" t="s">
        <v>114</v>
      </c>
      <c r="D768" s="53"/>
      <c r="E768" s="252" t="s">
        <v>115</v>
      </c>
      <c r="F768" s="252"/>
      <c r="G768" s="252"/>
      <c r="H768" s="252"/>
      <c r="I768" s="252"/>
      <c r="J768" s="252"/>
      <c r="K768" s="252"/>
      <c r="L768" s="252"/>
      <c r="M768" s="252"/>
      <c r="N768" s="252"/>
      <c r="O768" s="252"/>
      <c r="P768" s="252"/>
      <c r="Q768" s="252"/>
      <c r="R768" s="252"/>
      <c r="S768" s="35"/>
      <c r="T768" s="209"/>
      <c r="U768" s="35"/>
      <c r="V768" s="35"/>
      <c r="W768" s="35"/>
      <c r="Z768" s="35"/>
      <c r="AA768" s="35"/>
      <c r="AB768" s="35"/>
      <c r="AC768" s="35"/>
    </row>
    <row r="769" spans="1:29" s="52" customFormat="1" ht="18" customHeight="1" x14ac:dyDescent="0.2">
      <c r="B769" s="67"/>
      <c r="C769" s="67"/>
      <c r="D769" s="67"/>
      <c r="E769" s="252"/>
      <c r="F769" s="252"/>
      <c r="G769" s="252"/>
      <c r="H769" s="252"/>
      <c r="I769" s="252"/>
      <c r="J769" s="252"/>
      <c r="K769" s="252"/>
      <c r="L769" s="252"/>
      <c r="M769" s="252"/>
      <c r="N769" s="252"/>
      <c r="O769" s="252"/>
      <c r="P769" s="252"/>
      <c r="Q769" s="252"/>
      <c r="R769" s="252"/>
      <c r="T769" s="210"/>
      <c r="X769" s="35"/>
      <c r="Y769" s="35"/>
      <c r="Z769" s="35"/>
      <c r="AA769" s="35"/>
      <c r="AB769" s="35"/>
      <c r="AC769" s="35"/>
    </row>
    <row r="770" spans="1:29" s="52" customFormat="1" ht="12" customHeight="1" x14ac:dyDescent="0.2">
      <c r="B770" s="39"/>
      <c r="C770" s="38" t="s">
        <v>103</v>
      </c>
      <c r="D770" s="38"/>
      <c r="E770" s="253" t="s">
        <v>113</v>
      </c>
      <c r="F770" s="253"/>
      <c r="G770" s="253"/>
      <c r="H770" s="253"/>
      <c r="I770" s="253"/>
      <c r="J770" s="253"/>
      <c r="K770" s="253"/>
      <c r="L770" s="253"/>
      <c r="M770" s="253"/>
      <c r="N770" s="253"/>
      <c r="O770" s="253"/>
      <c r="P770" s="253"/>
      <c r="Q770" s="253"/>
      <c r="R770" s="253"/>
      <c r="T770" s="210"/>
      <c r="Z770" s="35"/>
      <c r="AA770" s="35"/>
      <c r="AB770" s="35"/>
      <c r="AC770" s="35"/>
    </row>
    <row r="771" spans="1:29" s="52" customFormat="1" ht="12" customHeight="1" x14ac:dyDescent="0.2">
      <c r="B771" s="39"/>
      <c r="C771" s="39"/>
      <c r="D771" s="39"/>
      <c r="E771" s="58" t="s">
        <v>39</v>
      </c>
      <c r="F771" s="122"/>
      <c r="G771" s="122"/>
      <c r="H771" s="122"/>
      <c r="I771" s="122"/>
      <c r="J771" s="122"/>
      <c r="K771" s="122"/>
      <c r="L771" s="122"/>
      <c r="M771" s="122"/>
      <c r="N771" s="122"/>
      <c r="O771" s="122"/>
      <c r="P771" s="122"/>
      <c r="Q771" s="58"/>
      <c r="R771" s="58"/>
      <c r="T771" s="210"/>
      <c r="X771" s="35"/>
      <c r="Y771" s="35"/>
    </row>
    <row r="772" spans="1:29" s="52" customFormat="1" ht="12" customHeight="1" x14ac:dyDescent="0.2">
      <c r="B772" s="39"/>
      <c r="C772" s="39"/>
      <c r="D772" s="39"/>
      <c r="E772" s="58" t="s">
        <v>40</v>
      </c>
      <c r="F772" s="58"/>
      <c r="G772" s="58"/>
      <c r="H772" s="58"/>
      <c r="I772" s="58"/>
      <c r="J772" s="58"/>
      <c r="K772" s="58"/>
      <c r="L772" s="58"/>
      <c r="M772" s="58"/>
      <c r="N772" s="58"/>
      <c r="O772" s="58"/>
      <c r="P772" s="58"/>
      <c r="Q772" s="58"/>
      <c r="R772" s="58"/>
      <c r="T772" s="210"/>
      <c r="X772" s="35"/>
      <c r="Y772" s="35"/>
      <c r="Z772" s="35"/>
      <c r="AA772" s="35"/>
      <c r="AB772" s="35"/>
      <c r="AC772" s="35"/>
    </row>
    <row r="773" spans="1:29" s="52" customFormat="1" ht="12" customHeight="1" x14ac:dyDescent="0.2">
      <c r="B773" s="39"/>
      <c r="C773" s="39"/>
      <c r="D773" s="39"/>
      <c r="E773" s="66" t="s">
        <v>211</v>
      </c>
      <c r="F773" s="58"/>
      <c r="G773" s="58"/>
      <c r="H773" s="58"/>
      <c r="I773" s="58"/>
      <c r="J773" s="58"/>
      <c r="K773" s="58"/>
      <c r="L773" s="58"/>
      <c r="M773" s="58"/>
      <c r="N773" s="58"/>
      <c r="O773" s="58"/>
      <c r="P773" s="58"/>
      <c r="Q773" s="66"/>
      <c r="R773" s="66"/>
      <c r="T773" s="210"/>
      <c r="X773" s="35"/>
      <c r="Y773" s="35"/>
    </row>
    <row r="774" spans="1:29" s="52" customFormat="1" ht="26.25" customHeight="1" x14ac:dyDescent="0.2">
      <c r="B774" s="39"/>
      <c r="C774" s="39"/>
      <c r="D774" s="39"/>
      <c r="E774" s="253" t="s">
        <v>273</v>
      </c>
      <c r="F774" s="253"/>
      <c r="G774" s="253"/>
      <c r="H774" s="253"/>
      <c r="I774" s="253"/>
      <c r="J774" s="253"/>
      <c r="K774" s="253"/>
      <c r="L774" s="253"/>
      <c r="M774" s="253"/>
      <c r="N774" s="253"/>
      <c r="O774" s="253"/>
      <c r="P774" s="253"/>
      <c r="Q774" s="253"/>
      <c r="R774" s="253"/>
      <c r="T774" s="210"/>
    </row>
    <row r="775" spans="1:29" s="129" customFormat="1" ht="22.5" customHeight="1" x14ac:dyDescent="0.2">
      <c r="A775" s="139" t="s">
        <v>385</v>
      </c>
      <c r="B775" s="139"/>
      <c r="C775" s="139"/>
      <c r="D775" s="139"/>
      <c r="E775" s="139"/>
      <c r="F775" s="139"/>
      <c r="G775" s="139"/>
      <c r="H775" s="139"/>
      <c r="I775" s="139"/>
      <c r="J775" s="139"/>
      <c r="K775" s="139"/>
      <c r="L775" s="139"/>
      <c r="M775" s="139"/>
      <c r="N775" s="139"/>
      <c r="O775" s="139"/>
      <c r="P775" s="139"/>
      <c r="Q775" s="139"/>
      <c r="R775" s="139"/>
      <c r="T775" s="214"/>
    </row>
    <row r="776" spans="1:29" s="129" customFormat="1" ht="39.75" customHeight="1" x14ac:dyDescent="0.2">
      <c r="A776" s="262" t="s">
        <v>381</v>
      </c>
      <c r="B776" s="262"/>
      <c r="C776" s="262"/>
      <c r="D776" s="262"/>
      <c r="E776" s="262"/>
      <c r="F776" s="262"/>
      <c r="G776" s="262"/>
      <c r="H776" s="262"/>
      <c r="I776" s="262"/>
      <c r="J776" s="262"/>
      <c r="K776" s="262"/>
      <c r="L776" s="262"/>
      <c r="M776" s="262"/>
      <c r="N776" s="262"/>
      <c r="O776" s="262"/>
      <c r="P776" s="262"/>
      <c r="Q776" s="262"/>
      <c r="R776" s="262"/>
      <c r="T776" s="214"/>
    </row>
    <row r="777" spans="1:29" s="129" customFormat="1" ht="21.75" customHeight="1" x14ac:dyDescent="0.2">
      <c r="A777" s="139" t="s">
        <v>386</v>
      </c>
      <c r="B777" s="139"/>
      <c r="C777" s="139"/>
      <c r="D777" s="139"/>
      <c r="E777" s="139"/>
      <c r="F777" s="139"/>
      <c r="G777" s="139"/>
      <c r="H777" s="139"/>
      <c r="I777" s="139"/>
      <c r="J777" s="139"/>
      <c r="K777" s="139"/>
      <c r="L777" s="139"/>
      <c r="M777" s="139"/>
      <c r="N777" s="139"/>
      <c r="O777" s="139"/>
      <c r="P777" s="139"/>
      <c r="Q777" s="139"/>
      <c r="R777" s="139"/>
      <c r="T777" s="214"/>
    </row>
    <row r="778" spans="1:29" s="129" customFormat="1" ht="12.75" customHeight="1" x14ac:dyDescent="0.2">
      <c r="A778" s="262" t="s">
        <v>382</v>
      </c>
      <c r="B778" s="262"/>
      <c r="C778" s="262"/>
      <c r="D778" s="262"/>
      <c r="E778" s="262"/>
      <c r="F778" s="262"/>
      <c r="G778" s="262"/>
      <c r="H778" s="262"/>
      <c r="I778" s="262"/>
      <c r="J778" s="262"/>
      <c r="K778" s="262"/>
      <c r="L778" s="262"/>
      <c r="M778" s="262"/>
      <c r="N778" s="262"/>
      <c r="O778" s="262"/>
      <c r="P778" s="262"/>
      <c r="Q778" s="262"/>
      <c r="R778" s="262"/>
      <c r="T778" s="214"/>
    </row>
    <row r="779" spans="1:29" s="129" customFormat="1" ht="30.75" customHeight="1" x14ac:dyDescent="0.2">
      <c r="A779" s="139" t="s">
        <v>387</v>
      </c>
      <c r="B779" s="139"/>
      <c r="C779" s="139"/>
      <c r="D779" s="139"/>
      <c r="E779" s="139"/>
      <c r="F779" s="139"/>
      <c r="G779" s="139"/>
      <c r="H779" s="139"/>
      <c r="I779" s="139"/>
      <c r="J779" s="139"/>
      <c r="K779" s="139"/>
      <c r="L779" s="139"/>
      <c r="M779" s="139"/>
      <c r="N779" s="139"/>
      <c r="O779" s="139"/>
      <c r="P779" s="139"/>
      <c r="Q779" s="139"/>
      <c r="R779" s="139"/>
      <c r="T779" s="214"/>
    </row>
    <row r="780" spans="1:29" s="129" customFormat="1" ht="38.25" customHeight="1" x14ac:dyDescent="0.2">
      <c r="A780" s="262" t="s">
        <v>383</v>
      </c>
      <c r="B780" s="262"/>
      <c r="C780" s="262"/>
      <c r="D780" s="262"/>
      <c r="E780" s="262"/>
      <c r="F780" s="262"/>
      <c r="G780" s="262"/>
      <c r="H780" s="262"/>
      <c r="I780" s="262"/>
      <c r="J780" s="262"/>
      <c r="K780" s="262"/>
      <c r="L780" s="262"/>
      <c r="M780" s="262"/>
      <c r="N780" s="262"/>
      <c r="O780" s="262"/>
      <c r="P780" s="262"/>
      <c r="Q780" s="262"/>
      <c r="R780" s="262"/>
      <c r="T780" s="214"/>
    </row>
    <row r="781" spans="1:29" s="52" customFormat="1" ht="12" customHeight="1" x14ac:dyDescent="0.2">
      <c r="B781" s="87"/>
      <c r="C781" s="123"/>
      <c r="D781" s="123"/>
      <c r="E781" s="87"/>
      <c r="F781" s="87"/>
      <c r="G781" s="87"/>
      <c r="H781" s="87"/>
      <c r="I781" s="87"/>
      <c r="J781" s="87"/>
      <c r="K781" s="87"/>
      <c r="L781" s="87"/>
      <c r="M781" s="87"/>
      <c r="N781" s="87"/>
      <c r="O781" s="87"/>
      <c r="P781" s="87"/>
      <c r="Q781" s="87"/>
      <c r="R781" s="87"/>
      <c r="T781" s="210"/>
      <c r="X781" s="35"/>
      <c r="Y781" s="35"/>
    </row>
    <row r="782" spans="1:29" s="129" customFormat="1" ht="68.25" customHeight="1" x14ac:dyDescent="0.2">
      <c r="A782" s="262" t="s">
        <v>388</v>
      </c>
      <c r="B782" s="262"/>
      <c r="C782" s="262"/>
      <c r="D782" s="262"/>
      <c r="E782" s="262"/>
      <c r="F782" s="262"/>
      <c r="G782" s="262"/>
      <c r="H782" s="262"/>
      <c r="I782" s="262"/>
      <c r="J782" s="262"/>
      <c r="K782" s="262"/>
      <c r="L782" s="262"/>
      <c r="M782" s="262"/>
      <c r="N782" s="262"/>
      <c r="O782" s="262"/>
      <c r="P782" s="262"/>
      <c r="Q782" s="262"/>
      <c r="R782" s="262"/>
      <c r="T782" s="214"/>
    </row>
    <row r="783" spans="1:29" s="129" customFormat="1" ht="68.25" customHeight="1" x14ac:dyDescent="0.2">
      <c r="A783" s="262" t="s">
        <v>389</v>
      </c>
      <c r="B783" s="262"/>
      <c r="C783" s="262"/>
      <c r="D783" s="262"/>
      <c r="E783" s="262"/>
      <c r="F783" s="262"/>
      <c r="G783" s="262"/>
      <c r="H783" s="262"/>
      <c r="I783" s="262"/>
      <c r="J783" s="262"/>
      <c r="K783" s="262"/>
      <c r="L783" s="262"/>
      <c r="M783" s="262"/>
      <c r="N783" s="262"/>
      <c r="O783" s="262"/>
      <c r="P783" s="262"/>
      <c r="Q783" s="262"/>
      <c r="R783" s="262"/>
      <c r="T783" s="214"/>
    </row>
    <row r="784" spans="1:29" s="129" customFormat="1" ht="28.5" customHeight="1" x14ac:dyDescent="0.2">
      <c r="A784" s="132"/>
      <c r="B784" s="132"/>
      <c r="C784" s="132"/>
      <c r="D784" s="132"/>
      <c r="E784" s="132"/>
      <c r="F784" s="132"/>
      <c r="G784" s="132"/>
      <c r="H784" s="132"/>
      <c r="I784" s="132"/>
      <c r="J784" s="132"/>
      <c r="K784" s="132"/>
      <c r="L784" s="132"/>
      <c r="T784" s="214"/>
    </row>
    <row r="785" spans="1:29" s="129" customFormat="1" ht="46.5" customHeight="1" x14ac:dyDescent="0.2">
      <c r="A785" s="262" t="s">
        <v>390</v>
      </c>
      <c r="B785" s="262"/>
      <c r="C785" s="262"/>
      <c r="D785" s="262"/>
      <c r="E785" s="262"/>
      <c r="F785" s="262"/>
      <c r="G785" s="262"/>
      <c r="H785" s="262"/>
      <c r="I785" s="262"/>
      <c r="J785" s="262"/>
      <c r="K785" s="262"/>
      <c r="L785" s="262"/>
      <c r="M785" s="262"/>
      <c r="N785" s="262"/>
      <c r="O785" s="262"/>
      <c r="P785" s="262"/>
      <c r="Q785" s="262"/>
      <c r="R785" s="262"/>
      <c r="T785" s="214"/>
    </row>
    <row r="786" spans="1:29" s="129" customFormat="1" ht="12.75" customHeight="1" x14ac:dyDescent="0.2">
      <c r="A786" s="261" t="s">
        <v>391</v>
      </c>
      <c r="B786" s="261"/>
      <c r="C786" s="261"/>
      <c r="D786" s="261"/>
      <c r="E786" s="261"/>
      <c r="F786" s="261"/>
      <c r="G786" s="261"/>
      <c r="H786" s="261"/>
      <c r="I786" s="261"/>
      <c r="J786" s="261"/>
      <c r="K786" s="261"/>
      <c r="L786" s="261"/>
      <c r="M786" s="261"/>
      <c r="N786" s="261"/>
      <c r="O786" s="261"/>
      <c r="P786" s="261"/>
      <c r="Q786" s="261"/>
      <c r="R786" s="261"/>
      <c r="T786" s="214"/>
    </row>
    <row r="787" spans="1:29" s="129" customFormat="1" ht="109.5" customHeight="1" x14ac:dyDescent="0.2">
      <c r="A787" s="261"/>
      <c r="B787" s="261"/>
      <c r="C787" s="261"/>
      <c r="D787" s="261"/>
      <c r="E787" s="261"/>
      <c r="F787" s="261"/>
      <c r="G787" s="261"/>
      <c r="H787" s="261"/>
      <c r="I787" s="261"/>
      <c r="J787" s="261"/>
      <c r="K787" s="261"/>
      <c r="L787" s="261"/>
      <c r="M787" s="261"/>
      <c r="N787" s="261"/>
      <c r="O787" s="261"/>
      <c r="P787" s="261"/>
      <c r="Q787" s="261"/>
      <c r="R787" s="261"/>
      <c r="T787" s="214"/>
    </row>
    <row r="788" spans="1:29" s="129" customFormat="1" ht="90" customHeight="1" x14ac:dyDescent="0.2">
      <c r="A788" s="261" t="s">
        <v>392</v>
      </c>
      <c r="B788" s="261"/>
      <c r="C788" s="261"/>
      <c r="D788" s="261"/>
      <c r="E788" s="261"/>
      <c r="F788" s="261"/>
      <c r="G788" s="261"/>
      <c r="H788" s="261"/>
      <c r="I788" s="261"/>
      <c r="J788" s="261"/>
      <c r="K788" s="261"/>
      <c r="L788" s="261"/>
      <c r="M788" s="261"/>
      <c r="N788" s="261"/>
      <c r="O788" s="261"/>
      <c r="P788" s="261"/>
      <c r="Q788" s="261"/>
      <c r="R788" s="261"/>
      <c r="T788" s="214"/>
    </row>
    <row r="789" spans="1:29" s="129" customFormat="1" ht="282" customHeight="1" x14ac:dyDescent="0.2">
      <c r="A789" s="261" t="s">
        <v>393</v>
      </c>
      <c r="B789" s="261"/>
      <c r="C789" s="261"/>
      <c r="D789" s="261"/>
      <c r="E789" s="261"/>
      <c r="F789" s="261"/>
      <c r="G789" s="261"/>
      <c r="H789" s="261"/>
      <c r="I789" s="261"/>
      <c r="J789" s="261"/>
      <c r="K789" s="261"/>
      <c r="L789" s="261"/>
      <c r="M789" s="261"/>
      <c r="N789" s="261"/>
      <c r="O789" s="261"/>
      <c r="P789" s="261"/>
      <c r="Q789" s="261"/>
      <c r="R789" s="261"/>
      <c r="T789" s="214"/>
    </row>
    <row r="790" spans="1:29" s="129" customFormat="1" ht="146.25" customHeight="1" x14ac:dyDescent="0.2">
      <c r="A790" s="261" t="s">
        <v>395</v>
      </c>
      <c r="B790" s="261"/>
      <c r="C790" s="261"/>
      <c r="D790" s="261"/>
      <c r="E790" s="261"/>
      <c r="F790" s="261"/>
      <c r="G790" s="261"/>
      <c r="H790" s="261"/>
      <c r="I790" s="261"/>
      <c r="J790" s="261"/>
      <c r="K790" s="261"/>
      <c r="L790" s="261"/>
      <c r="M790" s="261"/>
      <c r="N790" s="261"/>
      <c r="O790" s="261"/>
      <c r="P790" s="261"/>
      <c r="Q790" s="261"/>
      <c r="R790" s="261"/>
      <c r="T790" s="214"/>
    </row>
    <row r="791" spans="1:29" s="129" customFormat="1" ht="88.5" customHeight="1" x14ac:dyDescent="0.2">
      <c r="A791" s="261" t="s">
        <v>394</v>
      </c>
      <c r="B791" s="261"/>
      <c r="C791" s="261"/>
      <c r="D791" s="261"/>
      <c r="E791" s="261"/>
      <c r="F791" s="261"/>
      <c r="G791" s="261"/>
      <c r="H791" s="261"/>
      <c r="I791" s="261"/>
      <c r="J791" s="261"/>
      <c r="K791" s="261"/>
      <c r="L791" s="261"/>
      <c r="M791" s="261"/>
      <c r="N791" s="261"/>
      <c r="O791" s="261"/>
      <c r="P791" s="261"/>
      <c r="Q791" s="261"/>
      <c r="R791" s="261"/>
      <c r="T791" s="214"/>
    </row>
    <row r="792" spans="1:29" s="129" customFormat="1" ht="27" customHeight="1" x14ac:dyDescent="0.2">
      <c r="A792" s="347" t="s">
        <v>396</v>
      </c>
      <c r="B792" s="347"/>
      <c r="C792" s="347"/>
      <c r="D792" s="347"/>
      <c r="E792" s="347"/>
      <c r="F792" s="347"/>
      <c r="G792" s="347"/>
      <c r="H792" s="347"/>
      <c r="I792" s="347"/>
      <c r="J792" s="347"/>
      <c r="K792" s="347"/>
      <c r="L792" s="347"/>
      <c r="N792" s="130"/>
      <c r="T792" s="214"/>
    </row>
    <row r="793" spans="1:29" s="129" customFormat="1" ht="177.75" customHeight="1" x14ac:dyDescent="0.2">
      <c r="A793" s="262" t="s">
        <v>397</v>
      </c>
      <c r="B793" s="262"/>
      <c r="C793" s="262"/>
      <c r="D793" s="262"/>
      <c r="E793" s="262"/>
      <c r="F793" s="262"/>
      <c r="G793" s="262"/>
      <c r="H793" s="262"/>
      <c r="I793" s="262"/>
      <c r="J793" s="262"/>
      <c r="K793" s="262"/>
      <c r="L793" s="262"/>
      <c r="M793" s="262"/>
      <c r="N793" s="262"/>
      <c r="O793" s="262"/>
      <c r="P793" s="262"/>
      <c r="Q793" s="262"/>
      <c r="R793" s="262"/>
      <c r="T793" s="214"/>
    </row>
    <row r="794" spans="1:29" s="129" customFormat="1" ht="30" customHeight="1" x14ac:dyDescent="0.2">
      <c r="A794" s="132"/>
      <c r="B794" s="132"/>
      <c r="C794" s="132"/>
      <c r="D794" s="132"/>
      <c r="E794" s="132"/>
      <c r="F794" s="132"/>
      <c r="G794" s="132"/>
      <c r="H794" s="132"/>
      <c r="I794" s="132"/>
      <c r="J794" s="132"/>
      <c r="K794" s="132"/>
      <c r="L794" s="132"/>
      <c r="T794" s="214"/>
    </row>
    <row r="795" spans="1:29" s="52" customFormat="1" ht="12" customHeight="1" x14ac:dyDescent="0.2">
      <c r="E795" s="91"/>
      <c r="F795" s="102"/>
      <c r="G795" s="102"/>
      <c r="H795" s="102"/>
      <c r="I795" s="102"/>
      <c r="J795" s="102"/>
      <c r="K795" s="102"/>
      <c r="L795" s="102"/>
      <c r="M795" s="102"/>
      <c r="N795" s="102"/>
      <c r="O795" s="102"/>
      <c r="P795" s="102"/>
      <c r="Q795" s="91"/>
      <c r="R795" s="91"/>
      <c r="T795" s="210"/>
      <c r="X795" s="35"/>
      <c r="Y795" s="35"/>
    </row>
    <row r="796" spans="1:29" ht="6" customHeight="1" x14ac:dyDescent="0.2">
      <c r="F796" s="91"/>
      <c r="G796" s="91"/>
      <c r="H796" s="91"/>
      <c r="I796" s="91"/>
      <c r="J796" s="91"/>
      <c r="K796" s="91"/>
      <c r="L796" s="91"/>
      <c r="M796" s="91"/>
      <c r="N796" s="91"/>
      <c r="O796" s="91"/>
      <c r="P796" s="91"/>
      <c r="S796" s="52"/>
      <c r="T796" s="210"/>
      <c r="U796" s="52"/>
      <c r="V796" s="52"/>
      <c r="W796" s="52"/>
      <c r="X796" s="52"/>
      <c r="Y796" s="52"/>
      <c r="Z796" s="52"/>
      <c r="AA796" s="52"/>
      <c r="AB796" s="52"/>
      <c r="AC796" s="52"/>
    </row>
    <row r="797" spans="1:29" ht="12" customHeight="1" x14ac:dyDescent="0.2">
      <c r="B797" s="44" t="s">
        <v>84</v>
      </c>
      <c r="C797" s="90" t="s">
        <v>117</v>
      </c>
      <c r="D797" s="90"/>
      <c r="S797" s="52"/>
      <c r="T797" s="210"/>
      <c r="U797" s="52"/>
      <c r="V797" s="52"/>
      <c r="W797" s="52"/>
      <c r="X797" s="52"/>
      <c r="Y797" s="52"/>
      <c r="Z797" s="52"/>
      <c r="AA797" s="52"/>
      <c r="AB797" s="52"/>
      <c r="AC797" s="52"/>
    </row>
    <row r="798" spans="1:29" ht="12" customHeight="1" x14ac:dyDescent="0.2">
      <c r="B798" s="44"/>
      <c r="C798" s="90"/>
      <c r="D798" s="90"/>
      <c r="S798" s="52"/>
      <c r="T798" s="210"/>
      <c r="U798" s="52"/>
      <c r="V798" s="52"/>
      <c r="W798" s="52"/>
      <c r="X798" s="52"/>
      <c r="Y798" s="52"/>
      <c r="Z798" s="52"/>
      <c r="AA798" s="52"/>
      <c r="AB798" s="52"/>
      <c r="AC798" s="52"/>
    </row>
    <row r="799" spans="1:29" ht="12.75" customHeight="1" x14ac:dyDescent="0.2">
      <c r="A799" s="44"/>
      <c r="B799" s="38" t="s">
        <v>38</v>
      </c>
      <c r="C799" s="38"/>
      <c r="D799" s="38"/>
      <c r="E799" s="38"/>
      <c r="F799" s="101"/>
      <c r="G799" s="101"/>
      <c r="H799" s="101"/>
      <c r="I799" s="101"/>
      <c r="J799" s="101"/>
      <c r="K799" s="101"/>
      <c r="L799" s="101"/>
      <c r="M799" s="101"/>
      <c r="N799" s="101"/>
      <c r="O799" s="101"/>
      <c r="P799" s="101"/>
      <c r="Q799" s="38"/>
      <c r="R799" s="38"/>
      <c r="S799" s="52"/>
      <c r="T799" s="210"/>
      <c r="U799" s="52"/>
      <c r="V799" s="52"/>
      <c r="W799" s="52"/>
      <c r="X799" s="52"/>
      <c r="Y799" s="52"/>
      <c r="Z799" s="52"/>
      <c r="AA799" s="52"/>
      <c r="AB799" s="52"/>
      <c r="AC799" s="52"/>
    </row>
    <row r="800" spans="1:29" ht="6" customHeight="1" x14ac:dyDescent="0.2">
      <c r="A800" s="72"/>
      <c r="B800" s="101"/>
      <c r="C800" s="101"/>
      <c r="D800" s="101"/>
      <c r="E800" s="101"/>
      <c r="F800" s="38"/>
      <c r="G800" s="38"/>
      <c r="H800" s="38"/>
      <c r="I800" s="38"/>
      <c r="J800" s="38"/>
      <c r="K800" s="38"/>
      <c r="L800" s="38"/>
      <c r="M800" s="38"/>
      <c r="N800" s="38"/>
      <c r="O800" s="38"/>
      <c r="P800" s="38"/>
      <c r="Q800" s="101"/>
      <c r="R800" s="101"/>
      <c r="S800" s="52"/>
      <c r="T800" s="210"/>
      <c r="U800" s="52"/>
      <c r="V800" s="52"/>
      <c r="W800" s="52"/>
      <c r="X800" s="52"/>
      <c r="Y800" s="52"/>
      <c r="Z800" s="52"/>
      <c r="AA800" s="52"/>
      <c r="AB800" s="52"/>
      <c r="AC800" s="52"/>
    </row>
    <row r="801" spans="1:29" s="52" customFormat="1" ht="12" customHeight="1" x14ac:dyDescent="0.2">
      <c r="B801" s="67"/>
      <c r="C801" s="53" t="s">
        <v>118</v>
      </c>
      <c r="D801" s="53"/>
      <c r="E801" s="252" t="s">
        <v>119</v>
      </c>
      <c r="F801" s="252"/>
      <c r="G801" s="252"/>
      <c r="H801" s="252"/>
      <c r="I801" s="252"/>
      <c r="J801" s="252"/>
      <c r="K801" s="252"/>
      <c r="L801" s="252"/>
      <c r="M801" s="252"/>
      <c r="N801" s="252"/>
      <c r="O801" s="252"/>
      <c r="P801" s="252"/>
      <c r="Q801" s="252"/>
      <c r="R801" s="252"/>
      <c r="T801" s="210"/>
    </row>
    <row r="802" spans="1:29" s="52" customFormat="1" ht="12" customHeight="1" x14ac:dyDescent="0.2">
      <c r="A802" s="64"/>
      <c r="B802" s="67"/>
      <c r="C802" s="67"/>
      <c r="D802" s="67"/>
      <c r="E802" s="252"/>
      <c r="F802" s="252"/>
      <c r="G802" s="252"/>
      <c r="H802" s="252"/>
      <c r="I802" s="252"/>
      <c r="J802" s="252"/>
      <c r="K802" s="252"/>
      <c r="L802" s="252"/>
      <c r="M802" s="252"/>
      <c r="N802" s="252"/>
      <c r="O802" s="252"/>
      <c r="P802" s="252"/>
      <c r="Q802" s="252"/>
      <c r="R802" s="252"/>
      <c r="S802" s="35"/>
      <c r="T802" s="209"/>
      <c r="U802" s="35"/>
      <c r="V802" s="35"/>
      <c r="W802" s="35"/>
    </row>
    <row r="803" spans="1:29" s="52" customFormat="1" ht="12" customHeight="1" x14ac:dyDescent="0.2">
      <c r="B803" s="39"/>
      <c r="C803" s="38" t="s">
        <v>93</v>
      </c>
      <c r="D803" s="38"/>
      <c r="E803" s="39" t="s">
        <v>120</v>
      </c>
      <c r="F803" s="121"/>
      <c r="G803" s="121"/>
      <c r="H803" s="121"/>
      <c r="I803" s="121"/>
      <c r="J803" s="121"/>
      <c r="K803" s="121"/>
      <c r="L803" s="121"/>
      <c r="M803" s="121"/>
      <c r="N803" s="121"/>
      <c r="O803" s="121"/>
      <c r="P803" s="121"/>
      <c r="Q803" s="39"/>
      <c r="R803" s="39"/>
      <c r="S803" s="35"/>
      <c r="T803" s="209"/>
      <c r="U803" s="35"/>
      <c r="V803" s="35"/>
      <c r="W803" s="35"/>
    </row>
    <row r="804" spans="1:29" s="52" customFormat="1" ht="12" customHeight="1" x14ac:dyDescent="0.2">
      <c r="B804" s="39"/>
      <c r="C804" s="38" t="s">
        <v>99</v>
      </c>
      <c r="D804" s="38"/>
      <c r="E804" s="39" t="s">
        <v>121</v>
      </c>
      <c r="F804" s="39"/>
      <c r="G804" s="39"/>
      <c r="H804" s="39"/>
      <c r="I804" s="39"/>
      <c r="J804" s="39"/>
      <c r="K804" s="39"/>
      <c r="L804" s="39"/>
      <c r="M804" s="39"/>
      <c r="N804" s="39"/>
      <c r="O804" s="39"/>
      <c r="P804" s="39"/>
      <c r="Q804" s="39"/>
      <c r="R804" s="39"/>
      <c r="S804" s="35"/>
      <c r="T804" s="209"/>
      <c r="U804" s="35"/>
      <c r="V804" s="35"/>
      <c r="W804" s="35"/>
    </row>
    <row r="805" spans="1:29" s="52" customFormat="1" ht="12" customHeight="1" x14ac:dyDescent="0.2">
      <c r="B805" s="39"/>
      <c r="C805" s="38" t="s">
        <v>101</v>
      </c>
      <c r="D805" s="38"/>
      <c r="E805" s="39" t="s">
        <v>122</v>
      </c>
      <c r="F805" s="39"/>
      <c r="G805" s="39"/>
      <c r="H805" s="39"/>
      <c r="I805" s="39"/>
      <c r="J805" s="39"/>
      <c r="K805" s="39"/>
      <c r="L805" s="39"/>
      <c r="M805" s="39"/>
      <c r="N805" s="39"/>
      <c r="O805" s="39"/>
      <c r="P805" s="39"/>
      <c r="Q805" s="39"/>
      <c r="R805" s="39"/>
      <c r="T805" s="210"/>
    </row>
    <row r="806" spans="1:29" s="52" customFormat="1" ht="12" customHeight="1" x14ac:dyDescent="0.2">
      <c r="B806" s="39"/>
      <c r="C806" s="38" t="s">
        <v>123</v>
      </c>
      <c r="D806" s="38"/>
      <c r="E806" s="252" t="s">
        <v>124</v>
      </c>
      <c r="F806" s="252"/>
      <c r="G806" s="252"/>
      <c r="H806" s="252"/>
      <c r="I806" s="252"/>
      <c r="J806" s="252"/>
      <c r="K806" s="252"/>
      <c r="L806" s="252"/>
      <c r="M806" s="252"/>
      <c r="N806" s="252"/>
      <c r="O806" s="252"/>
      <c r="P806" s="252"/>
      <c r="Q806" s="252"/>
      <c r="R806" s="252"/>
      <c r="S806" s="35"/>
      <c r="T806" s="209"/>
      <c r="U806" s="35"/>
      <c r="V806" s="35"/>
      <c r="W806" s="35"/>
      <c r="Z806" s="35"/>
      <c r="AA806" s="35"/>
      <c r="AB806" s="35"/>
      <c r="AC806" s="35"/>
    </row>
    <row r="807" spans="1:29" s="52" customFormat="1" ht="12" customHeight="1" x14ac:dyDescent="0.2">
      <c r="B807" s="39"/>
      <c r="C807" s="38"/>
      <c r="D807" s="38"/>
      <c r="E807" s="252"/>
      <c r="F807" s="252"/>
      <c r="G807" s="252"/>
      <c r="H807" s="252"/>
      <c r="I807" s="252"/>
      <c r="J807" s="252"/>
      <c r="K807" s="252"/>
      <c r="L807" s="252"/>
      <c r="M807" s="252"/>
      <c r="N807" s="252"/>
      <c r="O807" s="252"/>
      <c r="P807" s="252"/>
      <c r="Q807" s="252"/>
      <c r="R807" s="252"/>
      <c r="T807" s="210"/>
      <c r="Z807" s="35"/>
      <c r="AA807" s="35"/>
      <c r="AB807" s="35"/>
      <c r="AC807" s="35"/>
    </row>
    <row r="808" spans="1:29" s="52" customFormat="1" ht="12" customHeight="1" x14ac:dyDescent="0.2">
      <c r="B808" s="39"/>
      <c r="C808" s="38" t="s">
        <v>105</v>
      </c>
      <c r="D808" s="38"/>
      <c r="E808" s="39" t="s">
        <v>125</v>
      </c>
      <c r="F808" s="121"/>
      <c r="G808" s="121"/>
      <c r="H808" s="121"/>
      <c r="I808" s="121"/>
      <c r="J808" s="121"/>
      <c r="K808" s="121"/>
      <c r="L808" s="121"/>
      <c r="M808" s="121"/>
      <c r="N808" s="121"/>
      <c r="O808" s="121"/>
      <c r="P808" s="121"/>
      <c r="Q808" s="39"/>
      <c r="R808" s="39"/>
      <c r="T808" s="210"/>
      <c r="Z808" s="35"/>
      <c r="AA808" s="35"/>
      <c r="AB808" s="35"/>
      <c r="AC808" s="35"/>
    </row>
    <row r="809" spans="1:29" s="52" customFormat="1" ht="12" customHeight="1" x14ac:dyDescent="0.2">
      <c r="B809" s="39"/>
      <c r="C809" s="38" t="s">
        <v>107</v>
      </c>
      <c r="D809" s="38"/>
      <c r="E809" s="39" t="s">
        <v>126</v>
      </c>
      <c r="F809" s="39"/>
      <c r="G809" s="39"/>
      <c r="H809" s="39"/>
      <c r="I809" s="39"/>
      <c r="J809" s="39"/>
      <c r="K809" s="39"/>
      <c r="L809" s="39"/>
      <c r="M809" s="39"/>
      <c r="N809" s="39"/>
      <c r="O809" s="39"/>
      <c r="P809" s="39"/>
      <c r="Q809" s="39"/>
      <c r="R809" s="39"/>
      <c r="T809" s="210"/>
      <c r="X809" s="35"/>
      <c r="Y809" s="35"/>
    </row>
    <row r="810" spans="1:29" s="52" customFormat="1" ht="12" customHeight="1" x14ac:dyDescent="0.2">
      <c r="B810" s="39"/>
      <c r="C810" s="38" t="s">
        <v>127</v>
      </c>
      <c r="D810" s="38"/>
      <c r="E810" s="252" t="s">
        <v>128</v>
      </c>
      <c r="F810" s="252"/>
      <c r="G810" s="252"/>
      <c r="H810" s="252"/>
      <c r="I810" s="252"/>
      <c r="J810" s="252"/>
      <c r="K810" s="252"/>
      <c r="L810" s="252"/>
      <c r="M810" s="252"/>
      <c r="N810" s="252"/>
      <c r="O810" s="252"/>
      <c r="P810" s="252"/>
      <c r="Q810" s="252"/>
      <c r="R810" s="252"/>
      <c r="T810" s="210"/>
      <c r="X810" s="35"/>
      <c r="Y810" s="35"/>
      <c r="Z810" s="35"/>
      <c r="AA810" s="35"/>
      <c r="AB810" s="35"/>
      <c r="AC810" s="35"/>
    </row>
    <row r="811" spans="1:29" s="52" customFormat="1" ht="12" customHeight="1" x14ac:dyDescent="0.2">
      <c r="B811" s="39"/>
      <c r="C811" s="38"/>
      <c r="D811" s="38"/>
      <c r="E811" s="252"/>
      <c r="F811" s="252"/>
      <c r="G811" s="252"/>
      <c r="H811" s="252"/>
      <c r="I811" s="252"/>
      <c r="J811" s="252"/>
      <c r="K811" s="252"/>
      <c r="L811" s="252"/>
      <c r="M811" s="252"/>
      <c r="N811" s="252"/>
      <c r="O811" s="252"/>
      <c r="P811" s="252"/>
      <c r="Q811" s="252"/>
      <c r="R811" s="252"/>
      <c r="T811" s="210"/>
      <c r="X811" s="35"/>
      <c r="Y811" s="35"/>
    </row>
    <row r="812" spans="1:29" s="52" customFormat="1" ht="12" customHeight="1" x14ac:dyDescent="0.2">
      <c r="B812" s="39"/>
      <c r="C812" s="38" t="s">
        <v>129</v>
      </c>
      <c r="D812" s="38"/>
      <c r="E812" s="39" t="s">
        <v>130</v>
      </c>
      <c r="F812" s="121"/>
      <c r="G812" s="121"/>
      <c r="H812" s="121"/>
      <c r="I812" s="121"/>
      <c r="J812" s="121"/>
      <c r="K812" s="121"/>
      <c r="L812" s="121"/>
      <c r="M812" s="121"/>
      <c r="N812" s="121"/>
      <c r="O812" s="121"/>
      <c r="P812" s="121"/>
      <c r="Q812" s="39"/>
      <c r="R812" s="39"/>
      <c r="T812" s="210"/>
    </row>
    <row r="813" spans="1:29" s="52" customFormat="1" ht="12" customHeight="1" x14ac:dyDescent="0.2">
      <c r="B813" s="39"/>
      <c r="C813" s="38" t="s">
        <v>131</v>
      </c>
      <c r="D813" s="38"/>
      <c r="E813" s="39" t="s">
        <v>132</v>
      </c>
      <c r="F813" s="39"/>
      <c r="G813" s="39"/>
      <c r="H813" s="39"/>
      <c r="I813" s="39"/>
      <c r="J813" s="39"/>
      <c r="K813" s="39"/>
      <c r="L813" s="39"/>
      <c r="M813" s="39"/>
      <c r="N813" s="39"/>
      <c r="O813" s="39"/>
      <c r="P813" s="39"/>
      <c r="Q813" s="39"/>
      <c r="R813" s="39"/>
      <c r="T813" s="210"/>
      <c r="X813" s="35"/>
      <c r="Y813" s="35"/>
    </row>
    <row r="814" spans="1:29" s="129" customFormat="1" ht="27" customHeight="1" x14ac:dyDescent="0.2">
      <c r="A814" s="347" t="s">
        <v>398</v>
      </c>
      <c r="B814" s="347"/>
      <c r="C814" s="347"/>
      <c r="D814" s="347"/>
      <c r="E814" s="347"/>
      <c r="F814" s="347"/>
      <c r="G814" s="347"/>
      <c r="H814" s="347"/>
      <c r="I814" s="347"/>
      <c r="J814" s="347"/>
      <c r="K814" s="347"/>
      <c r="L814" s="347"/>
      <c r="M814" s="347"/>
      <c r="N814" s="347"/>
      <c r="O814" s="347"/>
      <c r="P814" s="347"/>
      <c r="Q814" s="347"/>
      <c r="R814" s="347"/>
      <c r="T814" s="214"/>
    </row>
    <row r="815" spans="1:29" s="129" customFormat="1" ht="3.75" customHeight="1" x14ac:dyDescent="0.2">
      <c r="A815" s="348"/>
      <c r="B815" s="348"/>
      <c r="C815" s="348"/>
      <c r="D815" s="348"/>
      <c r="E815" s="348"/>
      <c r="F815" s="348"/>
      <c r="G815" s="348"/>
      <c r="H815" s="348"/>
      <c r="I815" s="348"/>
      <c r="J815" s="348"/>
      <c r="K815" s="348"/>
      <c r="L815" s="348"/>
      <c r="N815" s="130"/>
      <c r="T815" s="214"/>
    </row>
    <row r="816" spans="1:29" s="129" customFormat="1" ht="12.75" x14ac:dyDescent="0.2">
      <c r="B816" s="139" t="s">
        <v>399</v>
      </c>
      <c r="T816" s="214"/>
    </row>
    <row r="817" spans="1:20" s="129" customFormat="1" ht="12.75" x14ac:dyDescent="0.2">
      <c r="A817" s="144" t="s">
        <v>400</v>
      </c>
      <c r="B817" s="144"/>
      <c r="C817" s="144"/>
      <c r="D817" s="144"/>
      <c r="E817" s="144"/>
      <c r="F817" s="144"/>
      <c r="G817" s="144"/>
      <c r="H817" s="144"/>
      <c r="I817" s="144"/>
      <c r="J817" s="144"/>
      <c r="K817" s="144"/>
      <c r="L817" s="144"/>
      <c r="M817" s="144"/>
      <c r="N817" s="144"/>
      <c r="O817" s="144"/>
      <c r="P817" s="144"/>
      <c r="Q817" s="144"/>
      <c r="R817" s="144"/>
      <c r="T817" s="214"/>
    </row>
    <row r="818" spans="1:20" s="129" customFormat="1" ht="26.25" customHeight="1" x14ac:dyDescent="0.2">
      <c r="A818" s="261" t="s">
        <v>401</v>
      </c>
      <c r="B818" s="261"/>
      <c r="C818" s="261"/>
      <c r="D818" s="261"/>
      <c r="E818" s="261"/>
      <c r="F818" s="261"/>
      <c r="G818" s="261"/>
      <c r="H818" s="261"/>
      <c r="I818" s="261"/>
      <c r="J818" s="261"/>
      <c r="K818" s="261"/>
      <c r="L818" s="261"/>
      <c r="M818" s="261"/>
      <c r="N818" s="261"/>
      <c r="O818" s="261"/>
      <c r="P818" s="261"/>
      <c r="Q818" s="261"/>
      <c r="R818" s="261"/>
      <c r="T818" s="214"/>
    </row>
    <row r="819" spans="1:20" s="129" customFormat="1" ht="12.75" x14ac:dyDescent="0.2">
      <c r="A819" s="139" t="s">
        <v>402</v>
      </c>
      <c r="B819" s="139"/>
      <c r="C819" s="139"/>
      <c r="D819" s="139"/>
      <c r="E819" s="139"/>
      <c r="F819" s="139"/>
      <c r="G819" s="139"/>
      <c r="H819" s="139"/>
      <c r="I819" s="139"/>
      <c r="J819" s="139"/>
      <c r="K819" s="139"/>
      <c r="L819" s="139"/>
      <c r="M819" s="139"/>
      <c r="N819" s="139"/>
      <c r="O819" s="139"/>
      <c r="P819" s="139"/>
      <c r="Q819" s="139"/>
      <c r="R819" s="139"/>
      <c r="T819" s="214"/>
    </row>
    <row r="820" spans="1:20" s="129" customFormat="1" ht="40.5" customHeight="1" x14ac:dyDescent="0.2">
      <c r="A820" s="261" t="s">
        <v>403</v>
      </c>
      <c r="B820" s="261"/>
      <c r="C820" s="261"/>
      <c r="D820" s="261"/>
      <c r="E820" s="261"/>
      <c r="F820" s="261"/>
      <c r="G820" s="261"/>
      <c r="H820" s="261"/>
      <c r="I820" s="261"/>
      <c r="J820" s="261"/>
      <c r="K820" s="261"/>
      <c r="L820" s="261"/>
      <c r="M820" s="261"/>
      <c r="N820" s="261"/>
      <c r="O820" s="261"/>
      <c r="P820" s="261"/>
      <c r="Q820" s="261"/>
      <c r="R820" s="261"/>
      <c r="T820" s="214"/>
    </row>
    <row r="821" spans="1:20" s="129" customFormat="1" ht="12.75" x14ac:dyDescent="0.2">
      <c r="A821" s="139" t="s">
        <v>404</v>
      </c>
      <c r="B821" s="139"/>
      <c r="C821" s="139"/>
      <c r="D821" s="139"/>
      <c r="E821" s="139"/>
      <c r="F821" s="139"/>
      <c r="G821" s="139"/>
      <c r="H821" s="139"/>
      <c r="I821" s="139"/>
      <c r="J821" s="139"/>
      <c r="K821" s="139"/>
      <c r="L821" s="139"/>
      <c r="M821" s="139"/>
      <c r="N821" s="139"/>
      <c r="O821" s="139"/>
      <c r="P821" s="139"/>
      <c r="Q821" s="139"/>
      <c r="R821" s="139"/>
      <c r="T821" s="214"/>
    </row>
    <row r="822" spans="1:20" s="129" customFormat="1" ht="26.25" customHeight="1" x14ac:dyDescent="0.2">
      <c r="A822" s="261" t="s">
        <v>405</v>
      </c>
      <c r="B822" s="261"/>
      <c r="C822" s="261"/>
      <c r="D822" s="261"/>
      <c r="E822" s="261"/>
      <c r="F822" s="261"/>
      <c r="G822" s="261"/>
      <c r="H822" s="261"/>
      <c r="I822" s="261"/>
      <c r="J822" s="261"/>
      <c r="K822" s="261"/>
      <c r="L822" s="261"/>
      <c r="M822" s="261"/>
      <c r="N822" s="261"/>
      <c r="O822" s="261"/>
      <c r="P822" s="261"/>
      <c r="Q822" s="261"/>
      <c r="R822" s="261"/>
      <c r="T822" s="214"/>
    </row>
    <row r="823" spans="1:20" s="129" customFormat="1" ht="26.25" customHeight="1" x14ac:dyDescent="0.2">
      <c r="A823" s="261" t="s">
        <v>406</v>
      </c>
      <c r="B823" s="261"/>
      <c r="C823" s="261"/>
      <c r="D823" s="261"/>
      <c r="E823" s="261"/>
      <c r="F823" s="261"/>
      <c r="G823" s="261"/>
      <c r="H823" s="261"/>
      <c r="I823" s="261"/>
      <c r="J823" s="261"/>
      <c r="K823" s="261"/>
      <c r="L823" s="261"/>
      <c r="M823" s="261"/>
      <c r="N823" s="261"/>
      <c r="O823" s="261"/>
      <c r="P823" s="261"/>
      <c r="Q823" s="261"/>
      <c r="R823" s="261"/>
      <c r="T823" s="214"/>
    </row>
    <row r="824" spans="1:20" s="129" customFormat="1" ht="71.25" customHeight="1" x14ac:dyDescent="0.2">
      <c r="A824" s="262" t="s">
        <v>407</v>
      </c>
      <c r="B824" s="262"/>
      <c r="C824" s="262"/>
      <c r="D824" s="262"/>
      <c r="E824" s="262"/>
      <c r="F824" s="262"/>
      <c r="G824" s="262"/>
      <c r="H824" s="262"/>
      <c r="I824" s="262"/>
      <c r="J824" s="262"/>
      <c r="K824" s="262"/>
      <c r="L824" s="262"/>
      <c r="M824" s="262"/>
      <c r="N824" s="262"/>
      <c r="O824" s="262"/>
      <c r="P824" s="262"/>
      <c r="Q824" s="262"/>
      <c r="R824" s="262"/>
      <c r="T824" s="214"/>
    </row>
    <row r="825" spans="1:20" s="129" customFormat="1" ht="12" customHeight="1" x14ac:dyDescent="0.2">
      <c r="A825" s="132"/>
      <c r="B825" s="132"/>
      <c r="C825" s="132"/>
      <c r="D825" s="132"/>
      <c r="E825" s="132"/>
      <c r="F825" s="132"/>
      <c r="G825" s="132"/>
      <c r="H825" s="132"/>
      <c r="I825" s="132"/>
      <c r="J825" s="132"/>
      <c r="K825" s="132"/>
      <c r="L825" s="132"/>
      <c r="N825" s="130"/>
      <c r="T825" s="214"/>
    </row>
    <row r="826" spans="1:20" s="129" customFormat="1" ht="12.75" x14ac:dyDescent="0.2">
      <c r="A826" s="139" t="s">
        <v>408</v>
      </c>
      <c r="B826" s="139"/>
      <c r="C826" s="139"/>
      <c r="D826" s="139"/>
      <c r="E826" s="139"/>
      <c r="F826" s="139"/>
      <c r="G826" s="139"/>
      <c r="H826" s="139"/>
      <c r="I826" s="139"/>
      <c r="J826" s="139"/>
      <c r="K826" s="139"/>
      <c r="L826" s="139"/>
      <c r="M826" s="139"/>
      <c r="N826" s="139"/>
      <c r="O826" s="139"/>
      <c r="P826" s="139"/>
      <c r="Q826" s="139"/>
      <c r="R826" s="139"/>
      <c r="T826" s="214"/>
    </row>
    <row r="827" spans="1:20" s="129" customFormat="1" ht="18" customHeight="1" x14ac:dyDescent="0.2">
      <c r="A827" s="262" t="s">
        <v>409</v>
      </c>
      <c r="B827" s="262"/>
      <c r="C827" s="262"/>
      <c r="D827" s="262"/>
      <c r="E827" s="262"/>
      <c r="F827" s="262"/>
      <c r="G827" s="262"/>
      <c r="H827" s="262"/>
      <c r="I827" s="262"/>
      <c r="J827" s="262"/>
      <c r="K827" s="262"/>
      <c r="L827" s="262"/>
      <c r="M827" s="262"/>
      <c r="N827" s="262"/>
      <c r="O827" s="262"/>
      <c r="P827" s="262"/>
      <c r="Q827" s="262"/>
      <c r="R827" s="262"/>
      <c r="T827" s="214"/>
    </row>
    <row r="828" spans="1:20" s="129" customFormat="1" ht="18" customHeight="1" x14ac:dyDescent="0.2">
      <c r="A828" s="132"/>
      <c r="B828" s="132"/>
      <c r="C828" s="132"/>
      <c r="D828" s="132"/>
      <c r="E828" s="132"/>
      <c r="F828" s="132"/>
      <c r="G828" s="132"/>
      <c r="H828" s="132"/>
      <c r="I828" s="132"/>
      <c r="J828" s="132"/>
      <c r="K828" s="132"/>
      <c r="L828" s="132"/>
      <c r="T828" s="214"/>
    </row>
    <row r="829" spans="1:20" s="129" customFormat="1" ht="12.75" x14ac:dyDescent="0.2">
      <c r="A829" s="139" t="s">
        <v>410</v>
      </c>
      <c r="B829" s="139"/>
      <c r="C829" s="139"/>
      <c r="D829" s="139"/>
      <c r="E829" s="139"/>
      <c r="F829" s="139"/>
      <c r="G829" s="139"/>
      <c r="H829" s="139"/>
      <c r="I829" s="139"/>
      <c r="J829" s="139"/>
      <c r="K829" s="139"/>
      <c r="L829" s="139"/>
      <c r="M829" s="139"/>
      <c r="N829" s="139"/>
      <c r="O829" s="139"/>
      <c r="P829" s="139"/>
      <c r="Q829" s="139"/>
      <c r="R829" s="139"/>
      <c r="T829" s="214"/>
    </row>
    <row r="830" spans="1:20" s="129" customFormat="1" ht="16.5" customHeight="1" x14ac:dyDescent="0.2">
      <c r="A830" s="262" t="s">
        <v>411</v>
      </c>
      <c r="B830" s="262"/>
      <c r="C830" s="262"/>
      <c r="D830" s="262"/>
      <c r="E830" s="262"/>
      <c r="F830" s="262"/>
      <c r="G830" s="262"/>
      <c r="H830" s="262"/>
      <c r="I830" s="262"/>
      <c r="J830" s="262"/>
      <c r="K830" s="262"/>
      <c r="L830" s="262"/>
      <c r="M830" s="262"/>
      <c r="N830" s="262"/>
      <c r="O830" s="262"/>
      <c r="P830" s="262"/>
      <c r="Q830" s="262"/>
      <c r="R830" s="262"/>
      <c r="T830" s="214"/>
    </row>
    <row r="831" spans="1:20" s="129" customFormat="1" ht="16.5" customHeight="1" x14ac:dyDescent="0.2">
      <c r="A831" s="132"/>
      <c r="B831" s="132"/>
      <c r="C831" s="132"/>
      <c r="D831" s="132"/>
      <c r="E831" s="132"/>
      <c r="F831" s="132"/>
      <c r="G831" s="132"/>
      <c r="H831" s="132"/>
      <c r="I831" s="132"/>
      <c r="J831" s="132"/>
      <c r="K831" s="132"/>
      <c r="L831" s="132"/>
      <c r="T831" s="214"/>
    </row>
    <row r="832" spans="1:20" s="129" customFormat="1" ht="12.75" customHeight="1" x14ac:dyDescent="0.2">
      <c r="A832" s="350" t="s">
        <v>412</v>
      </c>
      <c r="B832" s="350"/>
      <c r="C832" s="350"/>
      <c r="D832" s="350"/>
      <c r="E832" s="350"/>
      <c r="F832" s="350"/>
      <c r="G832" s="350"/>
      <c r="H832" s="350"/>
      <c r="I832" s="350"/>
      <c r="J832" s="350"/>
      <c r="K832" s="350"/>
      <c r="L832" s="350"/>
      <c r="M832" s="350"/>
      <c r="N832" s="350"/>
      <c r="O832" s="350"/>
      <c r="P832" s="350"/>
      <c r="Q832" s="350"/>
      <c r="R832" s="350"/>
      <c r="T832" s="214"/>
    </row>
    <row r="833" spans="1:20" s="129" customFormat="1" ht="28.5" customHeight="1" x14ac:dyDescent="0.2">
      <c r="A833" s="262" t="s">
        <v>413</v>
      </c>
      <c r="B833" s="262"/>
      <c r="C833" s="262"/>
      <c r="D833" s="262"/>
      <c r="E833" s="262"/>
      <c r="F833" s="262"/>
      <c r="G833" s="262"/>
      <c r="H833" s="262"/>
      <c r="I833" s="262"/>
      <c r="J833" s="262"/>
      <c r="K833" s="262"/>
      <c r="L833" s="262"/>
      <c r="M833" s="262"/>
      <c r="N833" s="262"/>
      <c r="O833" s="262"/>
      <c r="P833" s="262"/>
      <c r="Q833" s="262"/>
      <c r="R833" s="262"/>
      <c r="T833" s="214"/>
    </row>
    <row r="834" spans="1:20" s="129" customFormat="1" ht="12.75" customHeight="1" x14ac:dyDescent="0.2">
      <c r="A834" s="132"/>
      <c r="B834" s="132"/>
      <c r="C834" s="132"/>
      <c r="D834" s="132"/>
      <c r="E834" s="132"/>
      <c r="F834" s="132"/>
      <c r="G834" s="132"/>
      <c r="H834" s="132"/>
      <c r="I834" s="132"/>
      <c r="J834" s="132"/>
      <c r="K834" s="132"/>
      <c r="L834" s="132"/>
      <c r="T834" s="214"/>
    </row>
    <row r="835" spans="1:20" s="129" customFormat="1" ht="12.75" customHeight="1" x14ac:dyDescent="0.2">
      <c r="A835" s="350" t="s">
        <v>414</v>
      </c>
      <c r="B835" s="350"/>
      <c r="C835" s="350"/>
      <c r="D835" s="350"/>
      <c r="E835" s="350"/>
      <c r="F835" s="350"/>
      <c r="G835" s="350"/>
      <c r="H835" s="350"/>
      <c r="I835" s="350"/>
      <c r="J835" s="350"/>
      <c r="K835" s="350"/>
      <c r="L835" s="350"/>
      <c r="M835" s="350"/>
      <c r="N835" s="350"/>
      <c r="O835" s="350"/>
      <c r="P835" s="350"/>
      <c r="Q835" s="350"/>
      <c r="R835" s="350"/>
      <c r="T835" s="214"/>
    </row>
    <row r="836" spans="1:20" s="129" customFormat="1" ht="39.75" customHeight="1" x14ac:dyDescent="0.2">
      <c r="A836" s="262" t="s">
        <v>415</v>
      </c>
      <c r="B836" s="262"/>
      <c r="C836" s="262"/>
      <c r="D836" s="262"/>
      <c r="E836" s="262"/>
      <c r="F836" s="262"/>
      <c r="G836" s="262"/>
      <c r="H836" s="262"/>
      <c r="I836" s="262"/>
      <c r="J836" s="262"/>
      <c r="K836" s="262"/>
      <c r="L836" s="262"/>
      <c r="M836" s="262"/>
      <c r="N836" s="262"/>
      <c r="O836" s="262"/>
      <c r="P836" s="262"/>
      <c r="Q836" s="262"/>
      <c r="R836" s="262"/>
      <c r="T836" s="214"/>
    </row>
    <row r="837" spans="1:20" s="129" customFormat="1" ht="12.75" x14ac:dyDescent="0.2">
      <c r="A837" s="346" t="s">
        <v>416</v>
      </c>
      <c r="B837" s="346"/>
      <c r="C837" s="346"/>
      <c r="D837" s="346"/>
      <c r="E837" s="346"/>
      <c r="F837" s="346"/>
      <c r="G837" s="346"/>
      <c r="H837" s="346"/>
      <c r="I837" s="346"/>
      <c r="J837" s="346"/>
      <c r="T837" s="214"/>
    </row>
    <row r="838" spans="1:20" s="129" customFormat="1" ht="120.75" customHeight="1" x14ac:dyDescent="0.2">
      <c r="A838" s="261" t="s">
        <v>417</v>
      </c>
      <c r="B838" s="261"/>
      <c r="C838" s="261"/>
      <c r="D838" s="261"/>
      <c r="E838" s="261"/>
      <c r="F838" s="261"/>
      <c r="G838" s="261"/>
      <c r="H838" s="261"/>
      <c r="I838" s="261"/>
      <c r="J838" s="261"/>
      <c r="K838" s="261"/>
      <c r="L838" s="261"/>
      <c r="M838" s="261"/>
      <c r="N838" s="261"/>
      <c r="O838" s="261"/>
      <c r="P838" s="261"/>
      <c r="Q838" s="261"/>
      <c r="R838" s="261"/>
      <c r="T838" s="214"/>
    </row>
    <row r="839" spans="1:20" s="129" customFormat="1" ht="12.75" x14ac:dyDescent="0.2">
      <c r="A839" s="261" t="s">
        <v>418</v>
      </c>
      <c r="B839" s="261"/>
      <c r="C839" s="261"/>
      <c r="D839" s="261"/>
      <c r="E839" s="261"/>
      <c r="F839" s="261"/>
      <c r="G839" s="261"/>
      <c r="H839" s="261"/>
      <c r="I839" s="261"/>
      <c r="J839" s="261"/>
      <c r="K839" s="261"/>
      <c r="L839" s="343">
        <v>13723977.77</v>
      </c>
      <c r="M839" s="344"/>
      <c r="N839" s="344"/>
      <c r="T839" s="214"/>
    </row>
    <row r="840" spans="1:20" s="129" customFormat="1" ht="12.75" x14ac:dyDescent="0.2">
      <c r="A840" s="137"/>
      <c r="B840" s="137"/>
      <c r="C840" s="137"/>
      <c r="D840" s="176"/>
      <c r="E840" s="137"/>
      <c r="F840" s="137"/>
      <c r="G840" s="137"/>
      <c r="H840" s="137"/>
      <c r="I840" s="137"/>
      <c r="J840" s="137"/>
      <c r="K840" s="137"/>
      <c r="L840" s="140"/>
      <c r="N840" s="130"/>
      <c r="T840" s="214"/>
    </row>
    <row r="841" spans="1:20" s="129" customFormat="1" ht="61.5" customHeight="1" x14ac:dyDescent="0.2">
      <c r="A841" s="261" t="s">
        <v>419</v>
      </c>
      <c r="B841" s="261"/>
      <c r="C841" s="261"/>
      <c r="D841" s="261"/>
      <c r="E841" s="261"/>
      <c r="F841" s="261"/>
      <c r="G841" s="261"/>
      <c r="H841" s="261"/>
      <c r="I841" s="261"/>
      <c r="J841" s="261"/>
      <c r="K841" s="261"/>
      <c r="L841" s="261"/>
      <c r="M841" s="261"/>
      <c r="N841" s="261"/>
      <c r="O841" s="261"/>
      <c r="P841" s="261"/>
      <c r="Q841" s="261"/>
      <c r="R841" s="261"/>
      <c r="T841" s="214"/>
    </row>
    <row r="842" spans="1:20" s="129" customFormat="1" ht="12.75" x14ac:dyDescent="0.2">
      <c r="A842" s="261" t="s">
        <v>418</v>
      </c>
      <c r="B842" s="261"/>
      <c r="C842" s="261"/>
      <c r="D842" s="261"/>
      <c r="E842" s="261"/>
      <c r="F842" s="261"/>
      <c r="G842" s="261"/>
      <c r="H842" s="261"/>
      <c r="I842" s="261"/>
      <c r="J842" s="261"/>
      <c r="K842" s="261"/>
      <c r="L842" s="343">
        <v>758033988.69000006</v>
      </c>
      <c r="M842" s="344"/>
      <c r="N842" s="344"/>
      <c r="T842" s="214"/>
    </row>
    <row r="843" spans="1:20" s="129" customFormat="1" ht="12.75" x14ac:dyDescent="0.2">
      <c r="A843" s="346" t="s">
        <v>420</v>
      </c>
      <c r="B843" s="346"/>
      <c r="C843" s="346"/>
      <c r="D843" s="346"/>
      <c r="E843" s="346"/>
      <c r="F843" s="346"/>
      <c r="G843" s="346"/>
      <c r="H843" s="346"/>
      <c r="I843" s="346"/>
      <c r="J843" s="346"/>
      <c r="T843" s="214"/>
    </row>
    <row r="844" spans="1:20" s="129" customFormat="1" ht="383.25" customHeight="1" x14ac:dyDescent="0.2">
      <c r="A844" s="261" t="s">
        <v>421</v>
      </c>
      <c r="B844" s="261"/>
      <c r="C844" s="261"/>
      <c r="D844" s="261"/>
      <c r="E844" s="261"/>
      <c r="F844" s="261"/>
      <c r="G844" s="261"/>
      <c r="H844" s="261"/>
      <c r="I844" s="261"/>
      <c r="J844" s="261"/>
      <c r="K844" s="261"/>
      <c r="L844" s="261"/>
      <c r="M844" s="261"/>
      <c r="N844" s="261"/>
      <c r="O844" s="261"/>
      <c r="P844" s="261"/>
      <c r="Q844" s="261"/>
      <c r="R844" s="261"/>
      <c r="T844" s="214"/>
    </row>
    <row r="845" spans="1:20" s="129" customFormat="1" ht="22.5" customHeight="1" x14ac:dyDescent="0.2">
      <c r="A845" s="351" t="s">
        <v>422</v>
      </c>
      <c r="B845" s="351"/>
      <c r="C845" s="351"/>
      <c r="D845" s="351"/>
      <c r="E845" s="351"/>
      <c r="F845" s="351"/>
      <c r="G845" s="351"/>
      <c r="H845" s="351"/>
      <c r="I845" s="351"/>
      <c r="J845" s="351"/>
      <c r="K845" s="351"/>
      <c r="L845" s="345">
        <v>1850142048.95</v>
      </c>
      <c r="M845" s="280"/>
      <c r="N845" s="280"/>
      <c r="T845" s="214"/>
    </row>
    <row r="846" spans="1:20" s="129" customFormat="1" ht="31.5" customHeight="1" x14ac:dyDescent="0.2">
      <c r="A846" s="141"/>
      <c r="B846" s="141"/>
      <c r="C846" s="141"/>
      <c r="D846" s="180"/>
      <c r="E846" s="141"/>
      <c r="F846" s="141"/>
      <c r="G846" s="141"/>
      <c r="H846" s="141"/>
      <c r="I846" s="141"/>
      <c r="J846" s="141"/>
      <c r="K846" s="141"/>
      <c r="L846" s="142"/>
      <c r="M846" s="143"/>
      <c r="N846" s="130"/>
      <c r="T846" s="214"/>
    </row>
    <row r="847" spans="1:20" s="129" customFormat="1" ht="193.5" customHeight="1" x14ac:dyDescent="0.2">
      <c r="A847" s="352" t="s">
        <v>379</v>
      </c>
      <c r="B847" s="353"/>
      <c r="C847" s="353"/>
      <c r="D847" s="353"/>
      <c r="E847" s="353"/>
      <c r="F847" s="353"/>
      <c r="G847" s="353"/>
      <c r="H847" s="353"/>
      <c r="I847" s="353"/>
      <c r="J847" s="353"/>
      <c r="K847" s="353"/>
      <c r="L847" s="353"/>
      <c r="N847" s="130"/>
      <c r="T847" s="214"/>
    </row>
    <row r="848" spans="1:20" s="129" customFormat="1" ht="9.75" customHeight="1" x14ac:dyDescent="0.2">
      <c r="A848" s="135"/>
      <c r="B848" s="136"/>
      <c r="C848" s="136"/>
      <c r="D848" s="181"/>
      <c r="E848" s="136"/>
      <c r="F848" s="136"/>
      <c r="G848" s="136"/>
      <c r="H848" s="136"/>
      <c r="I848" s="136"/>
      <c r="J848" s="136"/>
      <c r="K848" s="136"/>
      <c r="L848" s="136"/>
      <c r="N848" s="130"/>
      <c r="T848" s="214"/>
    </row>
    <row r="849" spans="1:29" s="129" customFormat="1" ht="12.75" x14ac:dyDescent="0.2">
      <c r="A849" s="351" t="s">
        <v>422</v>
      </c>
      <c r="B849" s="351"/>
      <c r="C849" s="351"/>
      <c r="D849" s="351"/>
      <c r="E849" s="351"/>
      <c r="F849" s="351"/>
      <c r="G849" s="351"/>
      <c r="H849" s="351"/>
      <c r="I849" s="351"/>
      <c r="J849" s="351"/>
      <c r="K849" s="351"/>
      <c r="L849" s="343">
        <v>1553401277.8299999</v>
      </c>
      <c r="M849" s="344"/>
      <c r="N849" s="344"/>
      <c r="T849" s="214"/>
    </row>
    <row r="850" spans="1:29" s="129" customFormat="1" ht="12.95" customHeight="1" x14ac:dyDescent="0.2">
      <c r="A850" s="351" t="s">
        <v>423</v>
      </c>
      <c r="B850" s="351"/>
      <c r="C850" s="351"/>
      <c r="D850" s="351"/>
      <c r="E850" s="351"/>
      <c r="F850" s="351"/>
      <c r="G850" s="351"/>
      <c r="H850" s="351"/>
      <c r="I850" s="351"/>
      <c r="J850" s="351"/>
      <c r="K850" s="351"/>
      <c r="L850" s="351"/>
      <c r="N850" s="130"/>
      <c r="T850" s="214"/>
    </row>
    <row r="851" spans="1:29" s="129" customFormat="1" ht="14.25" customHeight="1" x14ac:dyDescent="0.2">
      <c r="A851" s="141"/>
      <c r="B851" s="141"/>
      <c r="C851" s="141"/>
      <c r="D851" s="180"/>
      <c r="E851" s="141"/>
      <c r="F851" s="141"/>
      <c r="G851" s="141"/>
      <c r="H851" s="141"/>
      <c r="I851" s="141"/>
      <c r="J851" s="141"/>
      <c r="K851" s="141"/>
      <c r="L851" s="141"/>
      <c r="N851" s="130"/>
      <c r="T851" s="214"/>
    </row>
    <row r="852" spans="1:29" s="129" customFormat="1" ht="21" customHeight="1" x14ac:dyDescent="0.2">
      <c r="A852" s="350" t="s">
        <v>424</v>
      </c>
      <c r="B852" s="350"/>
      <c r="C852" s="350"/>
      <c r="D852" s="350"/>
      <c r="E852" s="350"/>
      <c r="F852" s="350"/>
      <c r="G852" s="350"/>
      <c r="H852" s="350"/>
      <c r="I852" s="350"/>
      <c r="J852" s="350"/>
      <c r="K852" s="350"/>
      <c r="L852" s="350"/>
      <c r="M852" s="350"/>
      <c r="N852" s="350"/>
      <c r="O852" s="350"/>
      <c r="P852" s="350"/>
      <c r="Q852" s="350"/>
      <c r="R852" s="350"/>
      <c r="T852" s="214"/>
    </row>
    <row r="853" spans="1:29" s="129" customFormat="1" ht="17.25" customHeight="1" x14ac:dyDescent="0.25">
      <c r="A853" s="349" t="s">
        <v>425</v>
      </c>
      <c r="B853" s="349"/>
      <c r="C853" s="349"/>
      <c r="D853" s="349"/>
      <c r="E853" s="349"/>
      <c r="F853" s="349"/>
      <c r="G853" s="349"/>
      <c r="H853" s="349"/>
      <c r="I853" s="349"/>
      <c r="J853" s="349"/>
      <c r="K853" s="349"/>
      <c r="L853" s="349"/>
      <c r="M853" s="343">
        <v>12695420.18</v>
      </c>
      <c r="N853" s="344"/>
      <c r="O853" s="344"/>
      <c r="P853" s="173"/>
      <c r="T853" s="214"/>
    </row>
    <row r="854" spans="1:29" ht="12" customHeight="1" x14ac:dyDescent="0.2">
      <c r="B854" s="44" t="s">
        <v>133</v>
      </c>
      <c r="C854" s="90" t="s">
        <v>134</v>
      </c>
      <c r="D854" s="90"/>
      <c r="F854" s="120"/>
      <c r="G854" s="120"/>
      <c r="H854" s="120"/>
      <c r="I854" s="120"/>
      <c r="J854" s="120"/>
      <c r="K854" s="120"/>
      <c r="L854" s="120"/>
      <c r="M854" s="120"/>
      <c r="N854" s="120"/>
      <c r="O854" s="120"/>
      <c r="P854" s="120"/>
      <c r="S854" s="52"/>
      <c r="T854" s="210"/>
      <c r="U854" s="52"/>
      <c r="V854" s="52"/>
      <c r="W854" s="52"/>
      <c r="X854" s="52"/>
      <c r="Y854" s="52"/>
      <c r="Z854" s="52"/>
      <c r="AA854" s="52"/>
      <c r="AB854" s="52"/>
      <c r="AC854" s="52"/>
    </row>
    <row r="855" spans="1:29" ht="6" customHeight="1" x14ac:dyDescent="0.2">
      <c r="B855" s="44"/>
      <c r="C855" s="90"/>
      <c r="D855" s="90"/>
      <c r="S855" s="52"/>
      <c r="T855" s="210"/>
      <c r="U855" s="52"/>
      <c r="V855" s="52"/>
      <c r="W855" s="52"/>
      <c r="X855" s="52"/>
      <c r="Y855" s="52"/>
      <c r="Z855" s="52"/>
      <c r="AA855" s="52"/>
      <c r="AB855" s="52"/>
      <c r="AC855" s="52"/>
    </row>
    <row r="856" spans="1:29" s="52" customFormat="1" ht="12" customHeight="1" x14ac:dyDescent="0.2">
      <c r="B856" s="38" t="s">
        <v>38</v>
      </c>
      <c r="C856" s="39"/>
      <c r="D856" s="39"/>
      <c r="E856" s="39"/>
      <c r="F856" s="101"/>
      <c r="G856" s="101"/>
      <c r="H856" s="101"/>
      <c r="I856" s="101"/>
      <c r="J856" s="101"/>
      <c r="K856" s="101"/>
      <c r="L856" s="101"/>
      <c r="M856" s="101"/>
      <c r="N856" s="101"/>
      <c r="O856" s="101"/>
      <c r="P856" s="101"/>
      <c r="Q856" s="39"/>
      <c r="R856" s="39"/>
      <c r="T856" s="210"/>
    </row>
    <row r="857" spans="1:29" s="108" customFormat="1" ht="6" customHeight="1" x14ac:dyDescent="0.2">
      <c r="B857" s="114"/>
      <c r="C857" s="101"/>
      <c r="D857" s="101"/>
      <c r="E857" s="101"/>
      <c r="F857" s="39"/>
      <c r="G857" s="39"/>
      <c r="H857" s="39"/>
      <c r="I857" s="39"/>
      <c r="J857" s="39"/>
      <c r="K857" s="39"/>
      <c r="L857" s="39"/>
      <c r="M857" s="39"/>
      <c r="N857" s="39"/>
      <c r="O857" s="39"/>
      <c r="P857" s="39"/>
      <c r="Q857" s="101"/>
      <c r="R857" s="101"/>
      <c r="S857" s="87"/>
      <c r="T857" s="215"/>
      <c r="U857" s="87"/>
      <c r="V857" s="87"/>
      <c r="W857" s="87"/>
      <c r="X857" s="87"/>
      <c r="Y857" s="87"/>
      <c r="Z857" s="87"/>
      <c r="AA857" s="87"/>
      <c r="AB857" s="87"/>
      <c r="AC857" s="87"/>
    </row>
    <row r="858" spans="1:29" s="52" customFormat="1" ht="12" customHeight="1" x14ac:dyDescent="0.2">
      <c r="B858" s="39"/>
      <c r="C858" s="38" t="s">
        <v>10</v>
      </c>
      <c r="D858" s="38"/>
      <c r="E858" s="39" t="s">
        <v>135</v>
      </c>
      <c r="F858" s="101"/>
      <c r="G858" s="101"/>
      <c r="H858" s="101"/>
      <c r="I858" s="101"/>
      <c r="J858" s="101"/>
      <c r="K858" s="101"/>
      <c r="L858" s="101"/>
      <c r="M858" s="101"/>
      <c r="N858" s="101"/>
      <c r="O858" s="101"/>
      <c r="P858" s="101"/>
      <c r="Q858" s="39"/>
      <c r="R858" s="39"/>
      <c r="T858" s="210"/>
    </row>
    <row r="859" spans="1:29" s="52" customFormat="1" ht="12" customHeight="1" x14ac:dyDescent="0.2">
      <c r="B859" s="39"/>
      <c r="C859" s="38" t="s">
        <v>93</v>
      </c>
      <c r="D859" s="38"/>
      <c r="E859" s="39" t="s">
        <v>136</v>
      </c>
      <c r="F859" s="39"/>
      <c r="G859" s="39"/>
      <c r="H859" s="39"/>
      <c r="I859" s="39"/>
      <c r="J859" s="39"/>
      <c r="K859" s="39"/>
      <c r="L859" s="39"/>
      <c r="M859" s="39"/>
      <c r="N859" s="39"/>
      <c r="O859" s="39"/>
      <c r="P859" s="39"/>
      <c r="Q859" s="39"/>
      <c r="R859" s="39"/>
      <c r="T859" s="210"/>
    </row>
    <row r="860" spans="1:29" s="52" customFormat="1" ht="12" customHeight="1" x14ac:dyDescent="0.2">
      <c r="B860" s="39"/>
      <c r="C860" s="38" t="s">
        <v>99</v>
      </c>
      <c r="D860" s="38"/>
      <c r="E860" s="39" t="s">
        <v>137</v>
      </c>
      <c r="F860" s="39"/>
      <c r="G860" s="39"/>
      <c r="H860" s="39"/>
      <c r="I860" s="39"/>
      <c r="J860" s="39"/>
      <c r="K860" s="39"/>
      <c r="L860" s="39"/>
      <c r="M860" s="39"/>
      <c r="N860" s="39"/>
      <c r="O860" s="39"/>
      <c r="P860" s="39"/>
      <c r="Q860" s="39"/>
      <c r="R860" s="39"/>
      <c r="S860" s="35"/>
      <c r="T860" s="209"/>
      <c r="U860" s="35"/>
      <c r="V860" s="35"/>
      <c r="W860" s="35"/>
    </row>
    <row r="861" spans="1:29" s="52" customFormat="1" ht="12" customHeight="1" x14ac:dyDescent="0.2">
      <c r="B861" s="39"/>
      <c r="C861" s="38" t="s">
        <v>101</v>
      </c>
      <c r="D861" s="38"/>
      <c r="E861" s="39" t="s">
        <v>138</v>
      </c>
      <c r="F861" s="39"/>
      <c r="G861" s="39"/>
      <c r="H861" s="39"/>
      <c r="I861" s="39"/>
      <c r="J861" s="39"/>
      <c r="K861" s="39"/>
      <c r="L861" s="39"/>
      <c r="M861" s="39"/>
      <c r="N861" s="39"/>
      <c r="O861" s="39"/>
      <c r="P861" s="39"/>
      <c r="Q861" s="39"/>
      <c r="R861" s="39"/>
      <c r="S861" s="35"/>
      <c r="T861" s="209"/>
      <c r="U861" s="35"/>
      <c r="V861" s="35"/>
      <c r="W861" s="35"/>
    </row>
    <row r="862" spans="1:29" s="52" customFormat="1" ht="12" customHeight="1" x14ac:dyDescent="0.2">
      <c r="B862" s="39"/>
      <c r="C862" s="38" t="s">
        <v>103</v>
      </c>
      <c r="D862" s="38"/>
      <c r="E862" s="39" t="s">
        <v>139</v>
      </c>
      <c r="F862" s="39"/>
      <c r="G862" s="39"/>
      <c r="H862" s="39"/>
      <c r="I862" s="39"/>
      <c r="J862" s="39"/>
      <c r="K862" s="39"/>
      <c r="L862" s="39"/>
      <c r="M862" s="39"/>
      <c r="N862" s="39"/>
      <c r="O862" s="39"/>
      <c r="P862" s="39"/>
      <c r="Q862" s="39"/>
      <c r="R862" s="39"/>
      <c r="T862" s="210"/>
    </row>
    <row r="863" spans="1:29" s="52" customFormat="1" ht="12" customHeight="1" x14ac:dyDescent="0.2">
      <c r="B863" s="38" t="s">
        <v>41</v>
      </c>
      <c r="C863" s="39"/>
      <c r="D863" s="39"/>
      <c r="E863" s="39"/>
      <c r="F863" s="39"/>
      <c r="G863" s="39"/>
      <c r="H863" s="39"/>
      <c r="I863" s="39"/>
      <c r="J863" s="39"/>
      <c r="K863" s="39"/>
      <c r="L863" s="39"/>
      <c r="M863" s="39"/>
      <c r="N863" s="39"/>
      <c r="O863" s="39"/>
      <c r="P863" s="39"/>
      <c r="Q863" s="39"/>
      <c r="R863" s="39"/>
      <c r="S863" s="35"/>
      <c r="T863" s="209"/>
      <c r="U863" s="35"/>
      <c r="V863" s="35"/>
      <c r="W863" s="35"/>
    </row>
    <row r="864" spans="1:29" s="52" customFormat="1" ht="12" customHeight="1" x14ac:dyDescent="0.2">
      <c r="B864" s="39" t="s">
        <v>212</v>
      </c>
      <c r="C864" s="39"/>
      <c r="D864" s="39"/>
      <c r="E864" s="39"/>
      <c r="F864" s="39"/>
      <c r="G864" s="39"/>
      <c r="H864" s="39"/>
      <c r="I864" s="39"/>
      <c r="J864" s="39"/>
      <c r="K864" s="39"/>
      <c r="L864" s="39"/>
      <c r="M864" s="39"/>
      <c r="N864" s="39"/>
      <c r="O864" s="39"/>
      <c r="P864" s="39"/>
      <c r="Q864" s="39"/>
      <c r="R864" s="39"/>
      <c r="T864" s="210"/>
      <c r="Z864" s="35"/>
      <c r="AA864" s="35"/>
      <c r="AB864" s="35"/>
      <c r="AC864" s="35"/>
    </row>
    <row r="865" spans="1:29" s="52" customFormat="1" ht="12" customHeight="1" x14ac:dyDescent="0.2">
      <c r="B865" s="101"/>
      <c r="C865" s="101"/>
      <c r="D865" s="101"/>
      <c r="E865" s="101"/>
      <c r="F865" s="39"/>
      <c r="G865" s="39"/>
      <c r="H865" s="39"/>
      <c r="I865" s="39"/>
      <c r="J865" s="39"/>
      <c r="K865" s="39"/>
      <c r="L865" s="39"/>
      <c r="M865" s="39"/>
      <c r="N865" s="39"/>
      <c r="O865" s="39"/>
      <c r="P865" s="39"/>
      <c r="Q865" s="101"/>
      <c r="R865" s="101"/>
      <c r="T865" s="210"/>
      <c r="Z865" s="35"/>
      <c r="AA865" s="35"/>
      <c r="AB865" s="35"/>
      <c r="AC865" s="35"/>
    </row>
    <row r="866" spans="1:29" s="52" customFormat="1" ht="12" customHeight="1" x14ac:dyDescent="0.2">
      <c r="B866" s="35"/>
      <c r="C866" s="35"/>
      <c r="D866" s="35"/>
      <c r="E866" s="35"/>
      <c r="Q866" s="35"/>
      <c r="R866" s="35"/>
      <c r="T866" s="210"/>
      <c r="Z866" s="35"/>
      <c r="AA866" s="35"/>
      <c r="AB866" s="35"/>
      <c r="AC866" s="35"/>
    </row>
    <row r="867" spans="1:29" s="129" customFormat="1" ht="14.25" customHeight="1" x14ac:dyDescent="0.2">
      <c r="A867" s="261" t="s">
        <v>426</v>
      </c>
      <c r="B867" s="261"/>
      <c r="C867" s="261"/>
      <c r="D867" s="261"/>
      <c r="E867" s="261"/>
      <c r="F867" s="261"/>
      <c r="G867" s="261"/>
      <c r="H867" s="261"/>
      <c r="I867" s="261"/>
      <c r="J867" s="261"/>
      <c r="K867" s="261"/>
      <c r="L867" s="261"/>
      <c r="M867" s="261"/>
      <c r="N867" s="261"/>
      <c r="O867" s="261"/>
      <c r="P867" s="261"/>
      <c r="Q867" s="261"/>
      <c r="R867" s="261"/>
      <c r="T867" s="214"/>
    </row>
    <row r="868" spans="1:29" ht="12" customHeight="1" x14ac:dyDescent="0.2">
      <c r="B868" s="44" t="s">
        <v>140</v>
      </c>
      <c r="C868" s="90" t="s">
        <v>141</v>
      </c>
      <c r="D868" s="90"/>
      <c r="S868" s="52"/>
      <c r="T868" s="210"/>
      <c r="U868" s="52"/>
      <c r="V868" s="52"/>
      <c r="W868" s="52"/>
      <c r="X868" s="52"/>
      <c r="Y868" s="52"/>
      <c r="Z868" s="52"/>
      <c r="AA868" s="52"/>
      <c r="AB868" s="52"/>
      <c r="AC868" s="52"/>
    </row>
    <row r="869" spans="1:29" ht="12" customHeight="1" x14ac:dyDescent="0.2">
      <c r="B869" s="44"/>
      <c r="C869" s="90"/>
      <c r="D869" s="90"/>
      <c r="S869" s="52"/>
      <c r="T869" s="210"/>
      <c r="U869" s="52"/>
      <c r="V869" s="52"/>
      <c r="W869" s="52"/>
    </row>
    <row r="870" spans="1:29" s="52" customFormat="1" ht="12" customHeight="1" x14ac:dyDescent="0.2">
      <c r="B870" s="38" t="s">
        <v>42</v>
      </c>
      <c r="C870" s="39"/>
      <c r="D870" s="39"/>
      <c r="E870" s="39"/>
      <c r="F870" s="101"/>
      <c r="G870" s="101"/>
      <c r="H870" s="101"/>
      <c r="I870" s="101"/>
      <c r="J870" s="101"/>
      <c r="K870" s="101"/>
      <c r="L870" s="101"/>
      <c r="M870" s="101"/>
      <c r="N870" s="101"/>
      <c r="O870" s="101"/>
      <c r="P870" s="101"/>
      <c r="Q870" s="39"/>
      <c r="R870" s="39"/>
      <c r="T870" s="210"/>
      <c r="X870" s="35"/>
      <c r="Y870" s="35"/>
    </row>
    <row r="871" spans="1:29" s="52" customFormat="1" ht="12" customHeight="1" x14ac:dyDescent="0.2">
      <c r="B871" s="39"/>
      <c r="C871" s="38" t="s">
        <v>10</v>
      </c>
      <c r="D871" s="38"/>
      <c r="E871" s="39" t="s">
        <v>142</v>
      </c>
      <c r="F871" s="39"/>
      <c r="G871" s="39"/>
      <c r="H871" s="39"/>
      <c r="I871" s="39"/>
      <c r="J871" s="39"/>
      <c r="K871" s="39"/>
      <c r="L871" s="39"/>
      <c r="M871" s="39"/>
      <c r="N871" s="39"/>
      <c r="O871" s="39"/>
      <c r="P871" s="39"/>
      <c r="Q871" s="39"/>
      <c r="R871" s="39"/>
      <c r="T871" s="210"/>
    </row>
    <row r="872" spans="1:29" s="52" customFormat="1" ht="12" customHeight="1" x14ac:dyDescent="0.2">
      <c r="B872" s="39"/>
      <c r="C872" s="38" t="s">
        <v>93</v>
      </c>
      <c r="D872" s="38"/>
      <c r="E872" s="39" t="s">
        <v>143</v>
      </c>
      <c r="F872" s="39"/>
      <c r="G872" s="39"/>
      <c r="H872" s="39"/>
      <c r="I872" s="39"/>
      <c r="J872" s="39"/>
      <c r="K872" s="39"/>
      <c r="L872" s="39"/>
      <c r="M872" s="39"/>
      <c r="N872" s="39"/>
      <c r="O872" s="39"/>
      <c r="P872" s="39"/>
      <c r="Q872" s="39"/>
      <c r="R872" s="39"/>
      <c r="T872" s="210"/>
      <c r="X872" s="35"/>
      <c r="Y872" s="35"/>
    </row>
    <row r="873" spans="1:29" s="52" customFormat="1" ht="12" customHeight="1" x14ac:dyDescent="0.2">
      <c r="B873" s="39"/>
      <c r="C873" s="38" t="s">
        <v>99</v>
      </c>
      <c r="D873" s="38"/>
      <c r="E873" s="39" t="s">
        <v>144</v>
      </c>
      <c r="F873" s="39"/>
      <c r="G873" s="39"/>
      <c r="H873" s="39"/>
      <c r="I873" s="39"/>
      <c r="J873" s="39"/>
      <c r="K873" s="39"/>
      <c r="L873" s="39"/>
      <c r="M873" s="39"/>
      <c r="N873" s="39"/>
      <c r="O873" s="39"/>
      <c r="P873" s="39"/>
      <c r="Q873" s="39"/>
      <c r="R873" s="39"/>
      <c r="T873" s="210"/>
    </row>
    <row r="874" spans="1:29" s="52" customFormat="1" ht="12" customHeight="1" x14ac:dyDescent="0.2">
      <c r="B874" s="39"/>
      <c r="C874" s="38" t="s">
        <v>101</v>
      </c>
      <c r="D874" s="38"/>
      <c r="E874" s="39" t="s">
        <v>145</v>
      </c>
      <c r="F874" s="39"/>
      <c r="G874" s="39"/>
      <c r="H874" s="39"/>
      <c r="I874" s="39"/>
      <c r="J874" s="39"/>
      <c r="K874" s="39"/>
      <c r="L874" s="39"/>
      <c r="M874" s="39"/>
      <c r="N874" s="39"/>
      <c r="O874" s="39"/>
      <c r="P874" s="39"/>
      <c r="Q874" s="39"/>
      <c r="R874" s="39"/>
      <c r="S874" s="35"/>
      <c r="T874" s="209"/>
      <c r="U874" s="35"/>
      <c r="V874" s="35"/>
      <c r="W874" s="35"/>
    </row>
    <row r="875" spans="1:29" s="52" customFormat="1" ht="12" customHeight="1" x14ac:dyDescent="0.2">
      <c r="B875" s="39"/>
      <c r="C875" s="38" t="s">
        <v>103</v>
      </c>
      <c r="D875" s="38"/>
      <c r="E875" s="39" t="s">
        <v>146</v>
      </c>
      <c r="F875" s="39"/>
      <c r="G875" s="39"/>
      <c r="H875" s="39"/>
      <c r="I875" s="39"/>
      <c r="J875" s="39"/>
      <c r="K875" s="39"/>
      <c r="L875" s="39"/>
      <c r="M875" s="39"/>
      <c r="N875" s="39"/>
      <c r="O875" s="39"/>
      <c r="P875" s="39"/>
      <c r="Q875" s="39"/>
      <c r="R875" s="39"/>
      <c r="S875" s="35"/>
      <c r="T875" s="209"/>
      <c r="U875" s="35"/>
      <c r="V875" s="35"/>
      <c r="W875" s="35"/>
    </row>
    <row r="876" spans="1:29" s="52" customFormat="1" ht="12" customHeight="1" x14ac:dyDescent="0.2">
      <c r="B876" s="39"/>
      <c r="C876" s="38" t="s">
        <v>147</v>
      </c>
      <c r="D876" s="38"/>
      <c r="E876" s="252" t="s">
        <v>148</v>
      </c>
      <c r="F876" s="252"/>
      <c r="G876" s="252"/>
      <c r="H876" s="252"/>
      <c r="I876" s="252"/>
      <c r="J876" s="252"/>
      <c r="K876" s="252"/>
      <c r="L876" s="252"/>
      <c r="M876" s="252"/>
      <c r="N876" s="252"/>
      <c r="O876" s="252"/>
      <c r="P876" s="252"/>
      <c r="Q876" s="252"/>
      <c r="R876" s="252"/>
      <c r="T876" s="210"/>
    </row>
    <row r="877" spans="1:29" s="52" customFormat="1" ht="12" customHeight="1" x14ac:dyDescent="0.2">
      <c r="B877" s="39"/>
      <c r="C877" s="38"/>
      <c r="D877" s="38"/>
      <c r="E877" s="252"/>
      <c r="F877" s="252"/>
      <c r="G877" s="252"/>
      <c r="H877" s="252"/>
      <c r="I877" s="252"/>
      <c r="J877" s="252"/>
      <c r="K877" s="252"/>
      <c r="L877" s="252"/>
      <c r="M877" s="252"/>
      <c r="N877" s="252"/>
      <c r="O877" s="252"/>
      <c r="P877" s="252"/>
      <c r="Q877" s="252"/>
      <c r="R877" s="252"/>
      <c r="T877" s="210"/>
    </row>
    <row r="878" spans="1:29" s="52" customFormat="1" ht="12" customHeight="1" x14ac:dyDescent="0.2">
      <c r="B878" s="39"/>
      <c r="C878" s="38" t="s">
        <v>107</v>
      </c>
      <c r="D878" s="38"/>
      <c r="E878" s="39" t="s">
        <v>149</v>
      </c>
      <c r="F878" s="121"/>
      <c r="G878" s="121"/>
      <c r="H878" s="121"/>
      <c r="I878" s="121"/>
      <c r="J878" s="121"/>
      <c r="K878" s="121"/>
      <c r="L878" s="121"/>
      <c r="M878" s="121"/>
      <c r="N878" s="121"/>
      <c r="O878" s="121"/>
      <c r="P878" s="121"/>
      <c r="Q878" s="39"/>
      <c r="R878" s="39"/>
      <c r="T878" s="210"/>
      <c r="Z878" s="35"/>
      <c r="AA878" s="35"/>
      <c r="AB878" s="35"/>
      <c r="AC878" s="35"/>
    </row>
    <row r="879" spans="1:29" s="52" customFormat="1" ht="12" customHeight="1" x14ac:dyDescent="0.2">
      <c r="B879" s="39"/>
      <c r="C879" s="38" t="s">
        <v>127</v>
      </c>
      <c r="D879" s="38"/>
      <c r="E879" s="39" t="s">
        <v>150</v>
      </c>
      <c r="F879" s="39"/>
      <c r="G879" s="39"/>
      <c r="H879" s="39"/>
      <c r="I879" s="39"/>
      <c r="J879" s="39"/>
      <c r="K879" s="39"/>
      <c r="L879" s="39"/>
      <c r="M879" s="39"/>
      <c r="N879" s="39"/>
      <c r="O879" s="39"/>
      <c r="P879" s="39"/>
      <c r="Q879" s="39"/>
      <c r="R879" s="39"/>
      <c r="T879" s="210"/>
      <c r="Z879" s="35"/>
      <c r="AA879" s="35"/>
      <c r="AB879" s="35"/>
      <c r="AC879" s="35"/>
    </row>
    <row r="880" spans="1:29" s="52" customFormat="1" ht="12" customHeight="1" x14ac:dyDescent="0.2">
      <c r="B880" s="363" t="s">
        <v>335</v>
      </c>
      <c r="C880" s="363"/>
      <c r="D880" s="363"/>
      <c r="E880" s="363"/>
      <c r="F880" s="363"/>
      <c r="G880" s="363"/>
      <c r="H880" s="363"/>
      <c r="I880" s="363"/>
      <c r="J880" s="363"/>
      <c r="K880" s="363"/>
      <c r="L880" s="363"/>
      <c r="M880" s="363"/>
      <c r="N880" s="363"/>
      <c r="O880" s="363"/>
      <c r="P880" s="363"/>
      <c r="Q880" s="363"/>
      <c r="R880" s="363"/>
      <c r="T880" s="210"/>
    </row>
    <row r="881" spans="1:25" s="52" customFormat="1" ht="12" customHeight="1" x14ac:dyDescent="0.2">
      <c r="B881" s="39"/>
      <c r="C881" s="38" t="s">
        <v>10</v>
      </c>
      <c r="D881" s="38"/>
      <c r="E881" s="39" t="s">
        <v>151</v>
      </c>
      <c r="F881" s="38"/>
      <c r="G881" s="38"/>
      <c r="H881" s="38"/>
      <c r="I881" s="38"/>
      <c r="J881" s="38"/>
      <c r="K881" s="38"/>
      <c r="L881" s="38"/>
      <c r="M881" s="38"/>
      <c r="N881" s="38"/>
      <c r="O881" s="38"/>
      <c r="P881" s="38"/>
      <c r="Q881" s="39"/>
      <c r="R881" s="39"/>
      <c r="T881" s="210"/>
      <c r="X881" s="35"/>
      <c r="Y881" s="35"/>
    </row>
    <row r="882" spans="1:25" s="52" customFormat="1" ht="12" customHeight="1" x14ac:dyDescent="0.2">
      <c r="B882" s="39"/>
      <c r="C882" s="38" t="s">
        <v>93</v>
      </c>
      <c r="D882" s="38"/>
      <c r="E882" s="39" t="s">
        <v>152</v>
      </c>
      <c r="F882" s="39"/>
      <c r="G882" s="39"/>
      <c r="H882" s="39"/>
      <c r="I882" s="39"/>
      <c r="J882" s="39"/>
      <c r="K882" s="39"/>
      <c r="L882" s="39"/>
      <c r="M882" s="39"/>
      <c r="N882" s="39"/>
      <c r="O882" s="39"/>
      <c r="P882" s="39"/>
      <c r="Q882" s="39"/>
      <c r="R882" s="39"/>
      <c r="T882" s="210"/>
      <c r="X882" s="35"/>
      <c r="Y882" s="35"/>
    </row>
    <row r="883" spans="1:25" s="52" customFormat="1" ht="12" customHeight="1" x14ac:dyDescent="0.2">
      <c r="B883" s="39"/>
      <c r="C883" s="38" t="s">
        <v>99</v>
      </c>
      <c r="D883" s="38"/>
      <c r="E883" s="39" t="s">
        <v>153</v>
      </c>
      <c r="F883" s="39"/>
      <c r="G883" s="39"/>
      <c r="H883" s="39"/>
      <c r="I883" s="39"/>
      <c r="J883" s="39"/>
      <c r="K883" s="39"/>
      <c r="L883" s="39"/>
      <c r="M883" s="39"/>
      <c r="N883" s="39"/>
      <c r="O883" s="39"/>
      <c r="P883" s="39"/>
      <c r="Q883" s="39"/>
      <c r="R883" s="39"/>
      <c r="T883" s="210"/>
    </row>
    <row r="884" spans="1:25" s="52" customFormat="1" ht="12" customHeight="1" x14ac:dyDescent="0.2">
      <c r="B884" s="39"/>
      <c r="C884" s="38" t="s">
        <v>101</v>
      </c>
      <c r="D884" s="38"/>
      <c r="E884" s="39" t="s">
        <v>154</v>
      </c>
      <c r="F884" s="39"/>
      <c r="G884" s="39"/>
      <c r="H884" s="39"/>
      <c r="I884" s="39"/>
      <c r="J884" s="39"/>
      <c r="K884" s="39"/>
      <c r="L884" s="39"/>
      <c r="M884" s="39"/>
      <c r="N884" s="39"/>
      <c r="O884" s="39"/>
      <c r="P884" s="39"/>
      <c r="Q884" s="39"/>
      <c r="R884" s="39"/>
      <c r="T884" s="210"/>
    </row>
    <row r="885" spans="1:25" s="52" customFormat="1" ht="12" customHeight="1" x14ac:dyDescent="0.2">
      <c r="B885" s="39"/>
      <c r="C885" s="38" t="s">
        <v>103</v>
      </c>
      <c r="D885" s="38"/>
      <c r="E885" s="39" t="s">
        <v>155</v>
      </c>
      <c r="F885" s="39"/>
      <c r="G885" s="39"/>
      <c r="H885" s="39"/>
      <c r="I885" s="39"/>
      <c r="J885" s="39"/>
      <c r="K885" s="39"/>
      <c r="L885" s="39"/>
      <c r="M885" s="39"/>
      <c r="N885" s="39"/>
      <c r="O885" s="39"/>
      <c r="P885" s="39"/>
      <c r="Q885" s="39"/>
      <c r="R885" s="39"/>
      <c r="T885" s="210"/>
    </row>
    <row r="886" spans="1:25" s="52" customFormat="1" ht="12" customHeight="1" thickBot="1" x14ac:dyDescent="0.25">
      <c r="B886" s="35"/>
      <c r="C886" s="35"/>
      <c r="D886" s="35"/>
      <c r="E886" s="35"/>
      <c r="F886" s="87"/>
      <c r="G886" s="87"/>
      <c r="H886" s="87"/>
      <c r="I886" s="87"/>
      <c r="J886" s="87"/>
      <c r="K886" s="87"/>
      <c r="L886" s="87"/>
      <c r="M886" s="87"/>
      <c r="N886" s="87"/>
      <c r="O886" s="87"/>
      <c r="P886" s="87"/>
      <c r="Q886" s="35"/>
      <c r="R886" s="35"/>
      <c r="T886" s="210"/>
    </row>
    <row r="887" spans="1:25" s="147" customFormat="1" ht="77.25" customHeight="1" x14ac:dyDescent="0.2">
      <c r="A887" s="354" t="s">
        <v>427</v>
      </c>
      <c r="B887" s="355"/>
      <c r="C887" s="355"/>
      <c r="D887" s="193"/>
      <c r="E887" s="360" t="s">
        <v>428</v>
      </c>
      <c r="F887" s="360"/>
      <c r="G887" s="360" t="s">
        <v>429</v>
      </c>
      <c r="H887" s="360"/>
      <c r="I887" s="360"/>
      <c r="J887" s="360"/>
      <c r="K887" s="364" t="s">
        <v>430</v>
      </c>
      <c r="L887" s="364"/>
      <c r="M887" s="364" t="s">
        <v>431</v>
      </c>
      <c r="N887" s="364"/>
      <c r="O887" s="145" t="s">
        <v>432</v>
      </c>
      <c r="P887" s="145"/>
      <c r="Q887" s="145"/>
      <c r="R887" s="146" t="s">
        <v>433</v>
      </c>
      <c r="T887" s="216"/>
    </row>
    <row r="888" spans="1:25" s="147" customFormat="1" ht="15" customHeight="1" x14ac:dyDescent="0.2">
      <c r="A888" s="356" t="s">
        <v>434</v>
      </c>
      <c r="B888" s="357"/>
      <c r="C888" s="357"/>
      <c r="D888" s="178"/>
      <c r="E888" s="361"/>
      <c r="F888" s="361"/>
      <c r="G888" s="361"/>
      <c r="H888" s="361"/>
      <c r="I888" s="361"/>
      <c r="J888" s="361"/>
      <c r="K888" s="361"/>
      <c r="L888" s="361"/>
      <c r="M888" s="361"/>
      <c r="N888" s="361"/>
      <c r="O888" s="148"/>
      <c r="P888" s="148"/>
      <c r="Q888" s="148"/>
      <c r="R888" s="149"/>
      <c r="T888" s="216"/>
    </row>
    <row r="889" spans="1:25" s="147" customFormat="1" ht="23.25" customHeight="1" x14ac:dyDescent="0.2">
      <c r="A889" s="358" t="s">
        <v>437</v>
      </c>
      <c r="B889" s="359"/>
      <c r="C889" s="359"/>
      <c r="D889" s="179"/>
      <c r="E889" s="362">
        <v>1155871396.3299999</v>
      </c>
      <c r="F889" s="362"/>
      <c r="G889" s="362">
        <v>-83161366.210000038</v>
      </c>
      <c r="H889" s="362"/>
      <c r="I889" s="362"/>
      <c r="J889" s="362"/>
      <c r="K889" s="362"/>
      <c r="L889" s="362"/>
      <c r="M889" s="362"/>
      <c r="N889" s="362"/>
      <c r="O889" s="151"/>
      <c r="P889" s="151"/>
      <c r="Q889" s="150"/>
      <c r="R889" s="150">
        <f>E889+G889+K889+M889+O889</f>
        <v>1072710030.1199999</v>
      </c>
      <c r="T889" s="216"/>
    </row>
    <row r="890" spans="1:25" s="147" customFormat="1" ht="34.5" customHeight="1" x14ac:dyDescent="0.2">
      <c r="A890" s="358" t="s">
        <v>438</v>
      </c>
      <c r="B890" s="359"/>
      <c r="C890" s="359"/>
      <c r="D890" s="179"/>
      <c r="E890" s="362">
        <v>679208024.86000001</v>
      </c>
      <c r="F890" s="362"/>
      <c r="G890" s="362">
        <v>19614911.410000011</v>
      </c>
      <c r="H890" s="362"/>
      <c r="I890" s="362"/>
      <c r="J890" s="362"/>
      <c r="K890" s="362"/>
      <c r="L890" s="362"/>
      <c r="M890" s="362"/>
      <c r="N890" s="362"/>
      <c r="O890" s="151"/>
      <c r="P890" s="151"/>
      <c r="Q890" s="150"/>
      <c r="R890" s="150">
        <f t="shared" ref="R890:R901" si="36">E890+G890+K890+M890+O890</f>
        <v>698822936.26999998</v>
      </c>
      <c r="T890" s="216"/>
    </row>
    <row r="891" spans="1:25" s="147" customFormat="1" ht="26.25" customHeight="1" x14ac:dyDescent="0.2">
      <c r="A891" s="358" t="s">
        <v>439</v>
      </c>
      <c r="B891" s="359"/>
      <c r="C891" s="359"/>
      <c r="D891" s="179"/>
      <c r="E891" s="362">
        <v>0</v>
      </c>
      <c r="F891" s="362"/>
      <c r="G891" s="362">
        <v>0</v>
      </c>
      <c r="H891" s="362"/>
      <c r="I891" s="362"/>
      <c r="J891" s="362"/>
      <c r="K891" s="362"/>
      <c r="L891" s="362"/>
      <c r="M891" s="362"/>
      <c r="N891" s="362"/>
      <c r="O891" s="151"/>
      <c r="P891" s="151"/>
      <c r="Q891" s="150"/>
      <c r="R891" s="150">
        <f t="shared" si="36"/>
        <v>0</v>
      </c>
      <c r="T891" s="216"/>
    </row>
    <row r="892" spans="1:25" s="147" customFormat="1" ht="33" customHeight="1" x14ac:dyDescent="0.2">
      <c r="A892" s="358" t="s">
        <v>440</v>
      </c>
      <c r="B892" s="359"/>
      <c r="C892" s="359"/>
      <c r="D892" s="179"/>
      <c r="E892" s="362">
        <v>238470.68</v>
      </c>
      <c r="F892" s="362"/>
      <c r="G892" s="362">
        <v>80475.98000000004</v>
      </c>
      <c r="H892" s="362"/>
      <c r="I892" s="362"/>
      <c r="J892" s="362"/>
      <c r="K892" s="362"/>
      <c r="L892" s="362"/>
      <c r="M892" s="362"/>
      <c r="N892" s="362"/>
      <c r="O892" s="151"/>
      <c r="P892" s="151"/>
      <c r="Q892" s="150"/>
      <c r="R892" s="150">
        <f t="shared" si="36"/>
        <v>318946.66000000003</v>
      </c>
      <c r="T892" s="216"/>
    </row>
    <row r="893" spans="1:25" s="147" customFormat="1" ht="20.25" customHeight="1" x14ac:dyDescent="0.2">
      <c r="A893" s="358" t="s">
        <v>441</v>
      </c>
      <c r="B893" s="359"/>
      <c r="C893" s="359"/>
      <c r="D893" s="179"/>
      <c r="E893" s="362">
        <v>4750139.38</v>
      </c>
      <c r="F893" s="362"/>
      <c r="G893" s="362">
        <v>7130</v>
      </c>
      <c r="H893" s="362"/>
      <c r="I893" s="362"/>
      <c r="J893" s="362"/>
      <c r="K893" s="362"/>
      <c r="L893" s="362"/>
      <c r="M893" s="362"/>
      <c r="N893" s="362"/>
      <c r="O893" s="151"/>
      <c r="P893" s="151"/>
      <c r="Q893" s="150"/>
      <c r="R893" s="150">
        <f t="shared" si="36"/>
        <v>4757269.38</v>
      </c>
      <c r="T893" s="216"/>
    </row>
    <row r="894" spans="1:25" s="147" customFormat="1" ht="18.75" customHeight="1" x14ac:dyDescent="0.2">
      <c r="A894" s="356" t="s">
        <v>435</v>
      </c>
      <c r="B894" s="357"/>
      <c r="C894" s="357"/>
      <c r="D894" s="178"/>
      <c r="E894" s="362"/>
      <c r="F894" s="362"/>
      <c r="G894" s="362"/>
      <c r="H894" s="362"/>
      <c r="I894" s="362"/>
      <c r="J894" s="362"/>
      <c r="K894" s="362"/>
      <c r="L894" s="362"/>
      <c r="M894" s="362"/>
      <c r="N894" s="362"/>
      <c r="O894" s="151"/>
      <c r="P894" s="151"/>
      <c r="Q894" s="150"/>
      <c r="R894" s="150">
        <f t="shared" si="36"/>
        <v>0</v>
      </c>
      <c r="T894" s="216"/>
    </row>
    <row r="895" spans="1:25" s="147" customFormat="1" ht="19.5" customHeight="1" x14ac:dyDescent="0.2">
      <c r="A895" s="358" t="s">
        <v>442</v>
      </c>
      <c r="B895" s="359"/>
      <c r="C895" s="359"/>
      <c r="D895" s="179"/>
      <c r="E895" s="362">
        <v>2774914202.3099999</v>
      </c>
      <c r="F895" s="362"/>
      <c r="G895" s="362">
        <v>230063717.98000002</v>
      </c>
      <c r="H895" s="362"/>
      <c r="I895" s="362"/>
      <c r="J895" s="362"/>
      <c r="K895" s="362"/>
      <c r="L895" s="362"/>
      <c r="M895" s="362"/>
      <c r="N895" s="362"/>
      <c r="O895" s="151"/>
      <c r="P895" s="151"/>
      <c r="Q895" s="150"/>
      <c r="R895" s="150">
        <f t="shared" si="36"/>
        <v>3004977920.29</v>
      </c>
      <c r="T895" s="216"/>
    </row>
    <row r="896" spans="1:25" s="147" customFormat="1" ht="33.75" customHeight="1" x14ac:dyDescent="0.2">
      <c r="A896" s="358" t="s">
        <v>443</v>
      </c>
      <c r="B896" s="359"/>
      <c r="C896" s="359"/>
      <c r="D896" s="179"/>
      <c r="E896" s="362">
        <v>6398182114.7399998</v>
      </c>
      <c r="F896" s="362"/>
      <c r="G896" s="362">
        <v>1594466075.0200002</v>
      </c>
      <c r="H896" s="362"/>
      <c r="I896" s="362"/>
      <c r="J896" s="362"/>
      <c r="K896" s="362"/>
      <c r="L896" s="362"/>
      <c r="M896" s="362"/>
      <c r="N896" s="362"/>
      <c r="O896" s="151"/>
      <c r="P896" s="151"/>
      <c r="Q896" s="150"/>
      <c r="R896" s="150">
        <f t="shared" si="36"/>
        <v>7992648189.7600002</v>
      </c>
      <c r="T896" s="216"/>
    </row>
    <row r="897" spans="1:29" s="147" customFormat="1" ht="46.5" customHeight="1" x14ac:dyDescent="0.2">
      <c r="A897" s="358" t="s">
        <v>444</v>
      </c>
      <c r="B897" s="359"/>
      <c r="C897" s="359"/>
      <c r="D897" s="179"/>
      <c r="E897" s="362">
        <v>79412672.390000015</v>
      </c>
      <c r="F897" s="362"/>
      <c r="G897" s="362">
        <v>0</v>
      </c>
      <c r="H897" s="362"/>
      <c r="I897" s="362"/>
      <c r="J897" s="362"/>
      <c r="K897" s="362"/>
      <c r="L897" s="362"/>
      <c r="M897" s="362"/>
      <c r="N897" s="362"/>
      <c r="O897" s="151">
        <v>-1106855.69</v>
      </c>
      <c r="P897" s="151"/>
      <c r="Q897" s="150"/>
      <c r="R897" s="150">
        <f t="shared" si="36"/>
        <v>78305816.700000018</v>
      </c>
      <c r="T897" s="216"/>
    </row>
    <row r="898" spans="1:29" s="147" customFormat="1" ht="11.25" x14ac:dyDescent="0.2">
      <c r="A898" s="358" t="s">
        <v>445</v>
      </c>
      <c r="B898" s="359"/>
      <c r="C898" s="359"/>
      <c r="D898" s="179"/>
      <c r="E898" s="362">
        <v>993920.44000000006</v>
      </c>
      <c r="F898" s="362"/>
      <c r="G898" s="362">
        <v>0</v>
      </c>
      <c r="H898" s="362"/>
      <c r="I898" s="362"/>
      <c r="J898" s="362"/>
      <c r="K898" s="362"/>
      <c r="L898" s="362"/>
      <c r="M898" s="362"/>
      <c r="N898" s="362"/>
      <c r="O898" s="151">
        <v>238746.89</v>
      </c>
      <c r="P898" s="151"/>
      <c r="Q898" s="150"/>
      <c r="R898" s="150">
        <f t="shared" si="36"/>
        <v>1232667.33</v>
      </c>
      <c r="T898" s="216"/>
    </row>
    <row r="899" spans="1:29" s="147" customFormat="1" ht="11.25" x14ac:dyDescent="0.2">
      <c r="A899" s="358" t="s">
        <v>446</v>
      </c>
      <c r="B899" s="359"/>
      <c r="C899" s="359"/>
      <c r="D899" s="179"/>
      <c r="E899" s="362">
        <v>43555.01</v>
      </c>
      <c r="F899" s="362"/>
      <c r="G899" s="362">
        <v>0</v>
      </c>
      <c r="H899" s="362"/>
      <c r="I899" s="362"/>
      <c r="J899" s="362"/>
      <c r="K899" s="362"/>
      <c r="L899" s="362"/>
      <c r="M899" s="362"/>
      <c r="N899" s="362"/>
      <c r="O899" s="151">
        <v>-3057.6</v>
      </c>
      <c r="P899" s="151"/>
      <c r="Q899" s="150"/>
      <c r="R899" s="150">
        <f t="shared" si="36"/>
        <v>40497.410000000003</v>
      </c>
      <c r="T899" s="216"/>
    </row>
    <row r="900" spans="1:29" s="147" customFormat="1" ht="11.25" x14ac:dyDescent="0.2">
      <c r="A900" s="358" t="s">
        <v>447</v>
      </c>
      <c r="B900" s="359"/>
      <c r="C900" s="359"/>
      <c r="D900" s="179"/>
      <c r="E900" s="362">
        <v>9155472.1199999992</v>
      </c>
      <c r="F900" s="362"/>
      <c r="G900" s="362">
        <v>0</v>
      </c>
      <c r="H900" s="362"/>
      <c r="I900" s="362"/>
      <c r="J900" s="362"/>
      <c r="K900" s="362"/>
      <c r="L900" s="362"/>
      <c r="M900" s="362"/>
      <c r="N900" s="362"/>
      <c r="O900" s="151">
        <v>-2324394.7999999998</v>
      </c>
      <c r="P900" s="151"/>
      <c r="Q900" s="150"/>
      <c r="R900" s="150">
        <f t="shared" si="36"/>
        <v>6831077.3199999994</v>
      </c>
      <c r="T900" s="216"/>
    </row>
    <row r="901" spans="1:29" s="147" customFormat="1" ht="23.25" customHeight="1" x14ac:dyDescent="0.2">
      <c r="A901" s="358" t="s">
        <v>448</v>
      </c>
      <c r="B901" s="359"/>
      <c r="C901" s="359"/>
      <c r="D901" s="179"/>
      <c r="E901" s="362">
        <v>0</v>
      </c>
      <c r="F901" s="362"/>
      <c r="G901" s="362">
        <v>0</v>
      </c>
      <c r="H901" s="362"/>
      <c r="I901" s="362"/>
      <c r="J901" s="362"/>
      <c r="K901" s="362"/>
      <c r="L901" s="362"/>
      <c r="M901" s="362"/>
      <c r="N901" s="362"/>
      <c r="O901" s="151"/>
      <c r="P901" s="151"/>
      <c r="Q901" s="150"/>
      <c r="R901" s="150">
        <f t="shared" si="36"/>
        <v>0</v>
      </c>
      <c r="T901" s="216"/>
    </row>
    <row r="902" spans="1:29" s="147" customFormat="1" thickBot="1" x14ac:dyDescent="0.25">
      <c r="A902" s="365" t="s">
        <v>436</v>
      </c>
      <c r="B902" s="366"/>
      <c r="C902" s="366"/>
      <c r="D902" s="194"/>
      <c r="E902" s="367">
        <f>SUM(E889:F901)</f>
        <v>11102769968.26</v>
      </c>
      <c r="F902" s="367"/>
      <c r="G902" s="367">
        <f>SUM(G889:H901)</f>
        <v>1761070944.1800003</v>
      </c>
      <c r="H902" s="367"/>
      <c r="I902" s="367">
        <f t="shared" ref="I902" si="37">SUM(I889:J901)</f>
        <v>0</v>
      </c>
      <c r="J902" s="367"/>
      <c r="K902" s="367">
        <f t="shared" ref="K902" si="38">SUM(K889:L901)</f>
        <v>0</v>
      </c>
      <c r="L902" s="367"/>
      <c r="M902" s="367">
        <f t="shared" ref="M902" si="39">SUM(M889:N901)</f>
        <v>0</v>
      </c>
      <c r="N902" s="367"/>
      <c r="O902" s="152">
        <f t="shared" ref="O902" si="40">SUM(O895:O901)</f>
        <v>-3195561.1999999997</v>
      </c>
      <c r="P902" s="152"/>
      <c r="Q902" s="152"/>
      <c r="R902" s="153">
        <f>SUM(R889:R901)</f>
        <v>12860645351.24</v>
      </c>
      <c r="T902" s="216"/>
    </row>
    <row r="903" spans="1:29" s="129" customFormat="1" ht="15.75" x14ac:dyDescent="0.25">
      <c r="A903" s="368" t="s">
        <v>449</v>
      </c>
      <c r="B903" s="368"/>
      <c r="C903" s="368"/>
      <c r="D903" s="368"/>
      <c r="E903" s="368"/>
      <c r="F903" s="368"/>
      <c r="G903" s="368"/>
      <c r="H903" s="368"/>
      <c r="I903" s="368"/>
      <c r="J903" s="368"/>
      <c r="K903" s="154"/>
      <c r="L903" s="154"/>
      <c r="N903" s="130"/>
      <c r="T903" s="214"/>
    </row>
    <row r="904" spans="1:29" s="129" customFormat="1" ht="37.5" customHeight="1" x14ac:dyDescent="0.25">
      <c r="A904" s="154"/>
      <c r="B904" s="154"/>
      <c r="C904" s="155">
        <v>1</v>
      </c>
      <c r="D904" s="155"/>
      <c r="E904" s="261" t="s">
        <v>450</v>
      </c>
      <c r="F904" s="261"/>
      <c r="G904" s="261"/>
      <c r="H904" s="261"/>
      <c r="I904" s="261"/>
      <c r="J904" s="261"/>
      <c r="K904" s="261"/>
      <c r="L904" s="261"/>
      <c r="M904" s="261"/>
      <c r="N904" s="261"/>
      <c r="O904" s="261"/>
      <c r="P904" s="261"/>
      <c r="Q904" s="261"/>
      <c r="R904" s="261"/>
      <c r="T904" s="214"/>
    </row>
    <row r="905" spans="1:29" s="129" customFormat="1" ht="40.5" customHeight="1" x14ac:dyDescent="0.25">
      <c r="A905" s="154"/>
      <c r="B905" s="154"/>
      <c r="C905" s="155">
        <v>2</v>
      </c>
      <c r="D905" s="155"/>
      <c r="E905" s="261" t="s">
        <v>451</v>
      </c>
      <c r="F905" s="261"/>
      <c r="G905" s="261"/>
      <c r="H905" s="261"/>
      <c r="I905" s="261"/>
      <c r="J905" s="261"/>
      <c r="K905" s="261"/>
      <c r="L905" s="261"/>
      <c r="M905" s="261"/>
      <c r="N905" s="261"/>
      <c r="O905" s="261"/>
      <c r="P905" s="261"/>
      <c r="Q905" s="261"/>
      <c r="R905" s="261"/>
      <c r="T905" s="214"/>
    </row>
    <row r="906" spans="1:29" s="129" customFormat="1" ht="40.5" customHeight="1" x14ac:dyDescent="0.25">
      <c r="A906" s="154"/>
      <c r="B906" s="154"/>
      <c r="C906" s="155">
        <v>3</v>
      </c>
      <c r="D906" s="155"/>
      <c r="E906" s="261" t="s">
        <v>452</v>
      </c>
      <c r="F906" s="261"/>
      <c r="G906" s="261"/>
      <c r="H906" s="261"/>
      <c r="I906" s="261"/>
      <c r="J906" s="261"/>
      <c r="K906" s="261"/>
      <c r="L906" s="261"/>
      <c r="M906" s="261"/>
      <c r="N906" s="261"/>
      <c r="O906" s="261"/>
      <c r="P906" s="261"/>
      <c r="Q906" s="261"/>
      <c r="R906" s="261"/>
      <c r="T906" s="214"/>
    </row>
    <row r="907" spans="1:29" s="129" customFormat="1" ht="39" customHeight="1" x14ac:dyDescent="0.25">
      <c r="A907" s="154"/>
      <c r="B907" s="154"/>
      <c r="C907" s="155">
        <v>4</v>
      </c>
      <c r="D907" s="155"/>
      <c r="E907" s="261" t="s">
        <v>453</v>
      </c>
      <c r="F907" s="261"/>
      <c r="G907" s="261"/>
      <c r="H907" s="261"/>
      <c r="I907" s="261"/>
      <c r="J907" s="261"/>
      <c r="K907" s="261"/>
      <c r="L907" s="261"/>
      <c r="M907" s="261"/>
      <c r="N907" s="261"/>
      <c r="O907" s="261"/>
      <c r="P907" s="261"/>
      <c r="Q907" s="261"/>
      <c r="R907" s="261"/>
      <c r="T907" s="214"/>
    </row>
    <row r="908" spans="1:29" s="129" customFormat="1" ht="39" customHeight="1" x14ac:dyDescent="0.25">
      <c r="A908" s="154"/>
      <c r="B908" s="154"/>
      <c r="C908" s="155">
        <v>5</v>
      </c>
      <c r="D908" s="155"/>
      <c r="E908" s="261" t="s">
        <v>454</v>
      </c>
      <c r="F908" s="261"/>
      <c r="G908" s="261"/>
      <c r="H908" s="261"/>
      <c r="I908" s="261"/>
      <c r="J908" s="261"/>
      <c r="K908" s="261"/>
      <c r="L908" s="261"/>
      <c r="M908" s="261"/>
      <c r="N908" s="261"/>
      <c r="O908" s="261"/>
      <c r="P908" s="261"/>
      <c r="Q908" s="261"/>
      <c r="R908" s="261"/>
      <c r="T908" s="214"/>
    </row>
    <row r="909" spans="1:29" ht="12" customHeight="1" x14ac:dyDescent="0.2">
      <c r="B909" s="44" t="s">
        <v>156</v>
      </c>
      <c r="C909" s="90" t="s">
        <v>157</v>
      </c>
      <c r="D909" s="90"/>
      <c r="I909" s="369"/>
      <c r="J909" s="369"/>
      <c r="S909" s="52"/>
      <c r="T909" s="210"/>
      <c r="U909" s="52"/>
      <c r="V909" s="52"/>
      <c r="W909" s="52"/>
      <c r="X909" s="52"/>
      <c r="Y909" s="52"/>
      <c r="Z909" s="52"/>
      <c r="AA909" s="52"/>
      <c r="AB909" s="52"/>
      <c r="AC909" s="52"/>
    </row>
    <row r="910" spans="1:29" ht="12" customHeight="1" x14ac:dyDescent="0.2">
      <c r="B910" s="44"/>
      <c r="C910" s="90"/>
      <c r="D910" s="90"/>
      <c r="S910" s="52"/>
      <c r="T910" s="210"/>
      <c r="U910" s="52"/>
      <c r="V910" s="52"/>
      <c r="W910" s="52"/>
      <c r="X910" s="52"/>
      <c r="Y910" s="52"/>
      <c r="Z910" s="52"/>
      <c r="AA910" s="52"/>
      <c r="AB910" s="52"/>
      <c r="AC910" s="52"/>
    </row>
    <row r="911" spans="1:29" s="52" customFormat="1" ht="12" customHeight="1" x14ac:dyDescent="0.2">
      <c r="B911" s="38" t="s">
        <v>43</v>
      </c>
      <c r="C911" s="39"/>
      <c r="D911" s="39"/>
      <c r="E911" s="39"/>
      <c r="F911" s="101"/>
      <c r="G911" s="101"/>
      <c r="H911" s="101"/>
      <c r="I911" s="101"/>
      <c r="J911" s="101"/>
      <c r="K911" s="101"/>
      <c r="L911" s="101"/>
      <c r="M911" s="101"/>
      <c r="N911" s="101"/>
      <c r="O911" s="101"/>
      <c r="P911" s="101"/>
      <c r="Q911" s="39"/>
      <c r="R911" s="39"/>
      <c r="T911" s="210"/>
    </row>
    <row r="912" spans="1:29" s="52" customFormat="1" ht="12" customHeight="1" x14ac:dyDescent="0.2">
      <c r="B912" s="39"/>
      <c r="C912" s="38" t="s">
        <v>10</v>
      </c>
      <c r="D912" s="38"/>
      <c r="E912" s="39" t="s">
        <v>174</v>
      </c>
      <c r="F912" s="39"/>
      <c r="G912" s="39"/>
      <c r="H912" s="39"/>
      <c r="I912" s="39"/>
      <c r="J912" s="39"/>
      <c r="K912" s="39"/>
      <c r="L912" s="39"/>
      <c r="M912" s="39"/>
      <c r="N912" s="39"/>
      <c r="O912" s="39"/>
      <c r="P912" s="39"/>
      <c r="Q912" s="39"/>
      <c r="R912" s="39"/>
      <c r="T912" s="210"/>
    </row>
    <row r="913" spans="1:29" s="52" customFormat="1" ht="12" customHeight="1" x14ac:dyDescent="0.2">
      <c r="B913" s="39"/>
      <c r="C913" s="38" t="s">
        <v>93</v>
      </c>
      <c r="D913" s="38"/>
      <c r="E913" s="39" t="s">
        <v>175</v>
      </c>
      <c r="F913" s="39"/>
      <c r="G913" s="39"/>
      <c r="H913" s="39"/>
      <c r="I913" s="39"/>
      <c r="J913" s="39"/>
      <c r="K913" s="39"/>
      <c r="L913" s="39"/>
      <c r="M913" s="39"/>
      <c r="N913" s="39"/>
      <c r="O913" s="39"/>
      <c r="P913" s="39"/>
      <c r="Q913" s="39"/>
      <c r="R913" s="39"/>
      <c r="T913" s="210"/>
    </row>
    <row r="914" spans="1:29" s="129" customFormat="1" ht="30.75" customHeight="1" x14ac:dyDescent="0.2">
      <c r="A914" s="262" t="s">
        <v>455</v>
      </c>
      <c r="B914" s="262"/>
      <c r="C914" s="262"/>
      <c r="D914" s="262"/>
      <c r="E914" s="262"/>
      <c r="F914" s="262"/>
      <c r="G914" s="262"/>
      <c r="H914" s="262"/>
      <c r="I914" s="262"/>
      <c r="J914" s="262"/>
      <c r="K914" s="262"/>
      <c r="L914" s="262"/>
      <c r="M914" s="262"/>
      <c r="N914" s="262"/>
      <c r="O914" s="262"/>
      <c r="P914" s="262"/>
      <c r="Q914" s="262"/>
      <c r="R914" s="262"/>
      <c r="T914" s="214"/>
    </row>
    <row r="915" spans="1:29" s="52" customFormat="1" ht="12" customHeight="1" x14ac:dyDescent="0.2">
      <c r="F915" s="87"/>
      <c r="G915" s="87"/>
      <c r="H915" s="87"/>
      <c r="I915" s="87"/>
      <c r="J915" s="87"/>
      <c r="K915" s="87"/>
      <c r="L915" s="87"/>
      <c r="M915" s="87"/>
      <c r="N915" s="87"/>
      <c r="O915" s="87"/>
      <c r="P915" s="87"/>
      <c r="T915" s="210"/>
    </row>
    <row r="916" spans="1:29" ht="12" customHeight="1" x14ac:dyDescent="0.2">
      <c r="B916" s="44" t="s">
        <v>158</v>
      </c>
      <c r="C916" s="90" t="s">
        <v>159</v>
      </c>
      <c r="D916" s="90"/>
      <c r="F916" s="52"/>
      <c r="G916" s="52"/>
      <c r="H916" s="52"/>
      <c r="I916" s="52"/>
      <c r="J916" s="52"/>
      <c r="K916" s="52"/>
      <c r="L916" s="52"/>
      <c r="M916" s="52"/>
      <c r="N916" s="52"/>
      <c r="O916" s="52"/>
      <c r="P916" s="52"/>
      <c r="X916" s="52"/>
      <c r="Y916" s="52"/>
      <c r="Z916" s="52"/>
      <c r="AA916" s="52"/>
      <c r="AB916" s="52"/>
      <c r="AC916" s="52"/>
    </row>
    <row r="917" spans="1:29" ht="12" customHeight="1" x14ac:dyDescent="0.2">
      <c r="B917" s="44"/>
      <c r="C917" s="90"/>
      <c r="D917" s="90"/>
      <c r="X917" s="52"/>
      <c r="Y917" s="52"/>
      <c r="Z917" s="52"/>
      <c r="AA917" s="52"/>
      <c r="AB917" s="52"/>
      <c r="AC917" s="52"/>
    </row>
    <row r="918" spans="1:29" s="52" customFormat="1" ht="24" customHeight="1" x14ac:dyDescent="0.2">
      <c r="B918" s="39"/>
      <c r="C918" s="38" t="s">
        <v>10</v>
      </c>
      <c r="D918" s="38"/>
      <c r="E918" s="301" t="s">
        <v>176</v>
      </c>
      <c r="F918" s="301"/>
      <c r="G918" s="301"/>
      <c r="H918" s="301"/>
      <c r="I918" s="301"/>
      <c r="J918" s="301"/>
      <c r="K918" s="301"/>
      <c r="L918" s="301"/>
      <c r="M918" s="301"/>
      <c r="N918" s="301"/>
      <c r="O918" s="301"/>
      <c r="P918" s="301"/>
      <c r="Q918" s="301"/>
      <c r="R918" s="301"/>
      <c r="T918" s="210"/>
    </row>
    <row r="919" spans="1:29" s="52" customFormat="1" ht="12" customHeight="1" x14ac:dyDescent="0.2">
      <c r="B919" s="39"/>
      <c r="C919" s="38" t="s">
        <v>93</v>
      </c>
      <c r="D919" s="38"/>
      <c r="E919" s="39" t="s">
        <v>177</v>
      </c>
      <c r="F919" s="121"/>
      <c r="G919" s="121"/>
      <c r="H919" s="121"/>
      <c r="I919" s="121"/>
      <c r="J919" s="121"/>
      <c r="K919" s="121"/>
      <c r="L919" s="121"/>
      <c r="M919" s="121"/>
      <c r="N919" s="121"/>
      <c r="O919" s="121"/>
      <c r="P919" s="121"/>
      <c r="Q919" s="39"/>
      <c r="R919" s="39"/>
      <c r="T919" s="210"/>
    </row>
    <row r="920" spans="1:29" s="52" customFormat="1" ht="297.75" customHeight="1" x14ac:dyDescent="0.2">
      <c r="B920" s="35"/>
      <c r="C920" s="108"/>
      <c r="D920" s="108"/>
      <c r="E920" s="108"/>
      <c r="F920" s="87"/>
      <c r="G920" s="87"/>
      <c r="H920" s="87"/>
      <c r="I920" s="87"/>
      <c r="J920" s="87"/>
      <c r="K920" s="87"/>
      <c r="L920" s="87"/>
      <c r="M920" s="87"/>
      <c r="N920" s="87"/>
      <c r="O920" s="87"/>
      <c r="P920" s="87"/>
      <c r="Q920" s="108"/>
      <c r="R920" s="108"/>
      <c r="T920" s="210"/>
      <c r="Z920" s="35"/>
      <c r="AA920" s="35"/>
      <c r="AB920" s="35"/>
      <c r="AC920" s="35"/>
    </row>
    <row r="921" spans="1:29" ht="12" customHeight="1" x14ac:dyDescent="0.2">
      <c r="B921" s="44" t="s">
        <v>160</v>
      </c>
      <c r="C921" s="90" t="s">
        <v>161</v>
      </c>
      <c r="D921" s="90"/>
      <c r="S921" s="52"/>
      <c r="T921" s="210"/>
      <c r="U921" s="52"/>
      <c r="V921" s="52"/>
      <c r="W921" s="52"/>
      <c r="X921" s="52"/>
      <c r="Y921" s="52"/>
    </row>
    <row r="922" spans="1:29" ht="12" customHeight="1" x14ac:dyDescent="0.2">
      <c r="B922" s="44"/>
      <c r="C922" s="90"/>
      <c r="D922" s="90"/>
      <c r="X922" s="52"/>
      <c r="Y922" s="52"/>
      <c r="Z922" s="52"/>
      <c r="AA922" s="52"/>
      <c r="AB922" s="52"/>
      <c r="AC922" s="52"/>
    </row>
    <row r="923" spans="1:29" s="52" customFormat="1" ht="24.75" customHeight="1" x14ac:dyDescent="0.2">
      <c r="B923" s="120"/>
      <c r="C923" s="38" t="s">
        <v>10</v>
      </c>
      <c r="D923" s="38"/>
      <c r="E923" s="252" t="s">
        <v>178</v>
      </c>
      <c r="F923" s="252"/>
      <c r="G923" s="252"/>
      <c r="H923" s="252"/>
      <c r="I923" s="252"/>
      <c r="J923" s="252"/>
      <c r="K923" s="252"/>
      <c r="L923" s="252"/>
      <c r="M923" s="252"/>
      <c r="N923" s="252"/>
      <c r="O923" s="252"/>
      <c r="P923" s="252"/>
      <c r="Q923" s="252"/>
      <c r="R923" s="252"/>
      <c r="S923" s="35"/>
      <c r="T923" s="209"/>
      <c r="U923" s="35"/>
      <c r="V923" s="35"/>
      <c r="W923" s="35"/>
      <c r="X923" s="35"/>
      <c r="Y923" s="35"/>
    </row>
    <row r="924" spans="1:29" s="52" customFormat="1" ht="12" customHeight="1" x14ac:dyDescent="0.2">
      <c r="B924" s="120"/>
      <c r="C924" s="38" t="s">
        <v>93</v>
      </c>
      <c r="D924" s="38"/>
      <c r="E924" s="252" t="s">
        <v>179</v>
      </c>
      <c r="F924" s="252"/>
      <c r="G924" s="252"/>
      <c r="H924" s="252"/>
      <c r="I924" s="252"/>
      <c r="J924" s="252"/>
      <c r="K924" s="252"/>
      <c r="L924" s="252"/>
      <c r="M924" s="252"/>
      <c r="N924" s="252"/>
      <c r="O924" s="252"/>
      <c r="P924" s="252"/>
      <c r="Q924" s="252"/>
      <c r="R924" s="252"/>
      <c r="T924" s="210"/>
      <c r="X924" s="35"/>
      <c r="Y924" s="35"/>
    </row>
    <row r="925" spans="1:29" s="52" customFormat="1" ht="12" customHeight="1" x14ac:dyDescent="0.2">
      <c r="B925" s="120"/>
      <c r="C925" s="38"/>
      <c r="D925" s="38"/>
      <c r="E925" s="252"/>
      <c r="F925" s="252"/>
      <c r="G925" s="252"/>
      <c r="H925" s="252"/>
      <c r="I925" s="252"/>
      <c r="J925" s="252"/>
      <c r="K925" s="252"/>
      <c r="L925" s="252"/>
      <c r="M925" s="252"/>
      <c r="N925" s="252"/>
      <c r="O925" s="252"/>
      <c r="P925" s="252"/>
      <c r="Q925" s="252"/>
      <c r="R925" s="252"/>
      <c r="T925" s="210"/>
    </row>
    <row r="926" spans="1:29" s="129" customFormat="1" ht="26.25" customHeight="1" x14ac:dyDescent="0.2">
      <c r="A926" s="261" t="s">
        <v>456</v>
      </c>
      <c r="B926" s="261"/>
      <c r="C926" s="261"/>
      <c r="D926" s="261"/>
      <c r="E926" s="261"/>
      <c r="F926" s="261"/>
      <c r="G926" s="261"/>
      <c r="H926" s="261"/>
      <c r="I926" s="261"/>
      <c r="J926" s="261"/>
      <c r="K926" s="261"/>
      <c r="L926" s="261"/>
      <c r="M926" s="261"/>
      <c r="N926" s="261"/>
      <c r="O926" s="261"/>
      <c r="P926" s="261"/>
      <c r="Q926" s="261"/>
      <c r="R926" s="261"/>
      <c r="T926" s="214"/>
    </row>
    <row r="927" spans="1:29" ht="12" customHeight="1" x14ac:dyDescent="0.2">
      <c r="B927" s="44" t="s">
        <v>162</v>
      </c>
      <c r="C927" s="90" t="s">
        <v>163</v>
      </c>
      <c r="D927" s="90"/>
      <c r="X927" s="52"/>
      <c r="Y927" s="52"/>
    </row>
    <row r="928" spans="1:29" ht="12" customHeight="1" x14ac:dyDescent="0.2">
      <c r="B928" s="44"/>
      <c r="C928" s="90"/>
      <c r="D928" s="90"/>
      <c r="X928" s="52"/>
      <c r="Y928" s="52"/>
      <c r="Z928" s="52"/>
      <c r="AA928" s="52"/>
      <c r="AB928" s="52"/>
      <c r="AC928" s="52"/>
    </row>
    <row r="929" spans="1:25" s="52" customFormat="1" ht="12" customHeight="1" x14ac:dyDescent="0.2">
      <c r="B929" s="39"/>
      <c r="C929" s="253" t="s">
        <v>213</v>
      </c>
      <c r="D929" s="253"/>
      <c r="E929" s="253"/>
      <c r="F929" s="253"/>
      <c r="G929" s="253"/>
      <c r="H929" s="253"/>
      <c r="I929" s="253"/>
      <c r="J929" s="253"/>
      <c r="K929" s="253"/>
      <c r="L929" s="253"/>
      <c r="M929" s="253"/>
      <c r="N929" s="253"/>
      <c r="O929" s="253"/>
      <c r="P929" s="253"/>
      <c r="Q929" s="253"/>
      <c r="R929" s="253"/>
      <c r="T929" s="210"/>
      <c r="X929" s="35"/>
      <c r="Y929" s="35"/>
    </row>
    <row r="930" spans="1:25" s="129" customFormat="1" ht="28.5" customHeight="1" x14ac:dyDescent="0.2">
      <c r="A930" s="262" t="s">
        <v>457</v>
      </c>
      <c r="B930" s="262"/>
      <c r="C930" s="262"/>
      <c r="D930" s="262"/>
      <c r="E930" s="262"/>
      <c r="F930" s="262"/>
      <c r="G930" s="262"/>
      <c r="H930" s="262"/>
      <c r="I930" s="262"/>
      <c r="J930" s="262"/>
      <c r="K930" s="262"/>
      <c r="L930" s="262"/>
      <c r="M930" s="262"/>
      <c r="N930" s="262"/>
      <c r="O930" s="262"/>
      <c r="P930" s="262"/>
      <c r="Q930" s="262"/>
      <c r="R930" s="262"/>
      <c r="T930" s="214"/>
    </row>
    <row r="931" spans="1:25" s="52" customFormat="1" ht="12" customHeight="1" x14ac:dyDescent="0.2">
      <c r="B931" s="35"/>
      <c r="C931" s="108"/>
      <c r="D931" s="108"/>
      <c r="E931" s="108"/>
      <c r="F931" s="102"/>
      <c r="G931" s="102"/>
      <c r="H931" s="102"/>
      <c r="I931" s="102"/>
      <c r="J931" s="102"/>
      <c r="K931" s="102"/>
      <c r="L931" s="102"/>
      <c r="M931" s="102"/>
      <c r="N931" s="102"/>
      <c r="O931" s="102"/>
      <c r="P931" s="102"/>
      <c r="Q931" s="108"/>
      <c r="R931" s="108"/>
      <c r="T931" s="210"/>
      <c r="X931" s="35"/>
      <c r="Y931" s="35"/>
    </row>
    <row r="932" spans="1:25" ht="12" customHeight="1" x14ac:dyDescent="0.2">
      <c r="B932" s="44" t="s">
        <v>164</v>
      </c>
      <c r="C932" s="90" t="s">
        <v>165</v>
      </c>
      <c r="D932" s="90"/>
      <c r="S932" s="52"/>
      <c r="T932" s="210"/>
      <c r="U932" s="52"/>
      <c r="V932" s="52"/>
      <c r="W932" s="52"/>
      <c r="X932" s="52"/>
      <c r="Y932" s="52"/>
    </row>
    <row r="933" spans="1:25" ht="12" customHeight="1" x14ac:dyDescent="0.2">
      <c r="B933" s="44"/>
      <c r="C933" s="90"/>
      <c r="D933" s="90"/>
      <c r="S933" s="52"/>
      <c r="T933" s="210"/>
      <c r="U933" s="52"/>
      <c r="V933" s="52"/>
      <c r="W933" s="52"/>
      <c r="X933" s="52"/>
      <c r="Y933" s="52"/>
    </row>
    <row r="934" spans="1:25" s="52" customFormat="1" ht="12" customHeight="1" x14ac:dyDescent="0.2">
      <c r="B934" s="38" t="s">
        <v>44</v>
      </c>
      <c r="C934" s="39"/>
      <c r="D934" s="39"/>
      <c r="E934" s="39"/>
      <c r="F934" s="101"/>
      <c r="G934" s="101"/>
      <c r="H934" s="101"/>
      <c r="I934" s="101"/>
      <c r="J934" s="101"/>
      <c r="K934" s="101"/>
      <c r="L934" s="101"/>
      <c r="M934" s="101"/>
      <c r="N934" s="101"/>
      <c r="O934" s="101"/>
      <c r="P934" s="101"/>
      <c r="Q934" s="39"/>
      <c r="R934" s="39"/>
      <c r="S934" s="35"/>
      <c r="T934" s="209"/>
      <c r="U934" s="35"/>
      <c r="V934" s="35"/>
      <c r="W934" s="35"/>
    </row>
    <row r="935" spans="1:25" s="52" customFormat="1" ht="12" customHeight="1" x14ac:dyDescent="0.2">
      <c r="B935" s="39"/>
      <c r="C935" s="38" t="s">
        <v>10</v>
      </c>
      <c r="D935" s="38"/>
      <c r="E935" s="39" t="s">
        <v>180</v>
      </c>
      <c r="F935" s="39"/>
      <c r="G935" s="39"/>
      <c r="H935" s="39"/>
      <c r="I935" s="39"/>
      <c r="J935" s="39"/>
      <c r="K935" s="39"/>
      <c r="L935" s="39"/>
      <c r="M935" s="39"/>
      <c r="N935" s="39"/>
      <c r="O935" s="39"/>
      <c r="P935" s="39"/>
      <c r="Q935" s="39"/>
      <c r="R935" s="39"/>
      <c r="S935" s="35"/>
      <c r="T935" s="209"/>
      <c r="U935" s="35"/>
      <c r="V935" s="35"/>
      <c r="W935" s="35"/>
      <c r="X935" s="35"/>
      <c r="Y935" s="35"/>
    </row>
    <row r="936" spans="1:25" s="52" customFormat="1" ht="12" customHeight="1" x14ac:dyDescent="0.2">
      <c r="B936" s="39"/>
      <c r="C936" s="38" t="s">
        <v>93</v>
      </c>
      <c r="D936" s="38"/>
      <c r="E936" s="39" t="s">
        <v>181</v>
      </c>
      <c r="F936" s="39"/>
      <c r="G936" s="39"/>
      <c r="H936" s="39"/>
      <c r="I936" s="39"/>
      <c r="J936" s="39"/>
      <c r="K936" s="39"/>
      <c r="L936" s="39"/>
      <c r="M936" s="39"/>
      <c r="N936" s="39"/>
      <c r="O936" s="39"/>
      <c r="P936" s="39"/>
      <c r="Q936" s="39"/>
      <c r="R936" s="39"/>
      <c r="T936" s="210"/>
      <c r="X936" s="35"/>
      <c r="Y936" s="35"/>
    </row>
    <row r="937" spans="1:25" s="129" customFormat="1" ht="27.75" customHeight="1" x14ac:dyDescent="0.2">
      <c r="A937" s="262" t="s">
        <v>458</v>
      </c>
      <c r="B937" s="262"/>
      <c r="C937" s="262"/>
      <c r="D937" s="262"/>
      <c r="E937" s="262"/>
      <c r="F937" s="262"/>
      <c r="G937" s="262"/>
      <c r="H937" s="262"/>
      <c r="I937" s="262"/>
      <c r="J937" s="262"/>
      <c r="K937" s="262"/>
      <c r="L937" s="262"/>
      <c r="M937" s="262"/>
      <c r="N937" s="262"/>
      <c r="O937" s="262"/>
      <c r="P937" s="262"/>
      <c r="Q937" s="262"/>
      <c r="R937" s="262"/>
      <c r="T937" s="214"/>
    </row>
    <row r="938" spans="1:25" s="129" customFormat="1" ht="67.5" customHeight="1" x14ac:dyDescent="0.2">
      <c r="A938" s="262" t="s">
        <v>459</v>
      </c>
      <c r="B938" s="262"/>
      <c r="C938" s="262"/>
      <c r="D938" s="262"/>
      <c r="E938" s="262"/>
      <c r="F938" s="262"/>
      <c r="G938" s="262"/>
      <c r="H938" s="262"/>
      <c r="I938" s="262"/>
      <c r="J938" s="262"/>
      <c r="K938" s="262"/>
      <c r="L938" s="262"/>
      <c r="M938" s="262"/>
      <c r="N938" s="262"/>
      <c r="O938" s="262"/>
      <c r="P938" s="262"/>
      <c r="Q938" s="262"/>
      <c r="R938" s="262"/>
      <c r="T938" s="214"/>
    </row>
    <row r="939" spans="1:25" s="129" customFormat="1" ht="57.75" customHeight="1" x14ac:dyDescent="0.2">
      <c r="A939" s="262" t="s">
        <v>460</v>
      </c>
      <c r="B939" s="262"/>
      <c r="C939" s="262"/>
      <c r="D939" s="262"/>
      <c r="E939" s="262"/>
      <c r="F939" s="262"/>
      <c r="G939" s="262"/>
      <c r="H939" s="262"/>
      <c r="I939" s="262"/>
      <c r="J939" s="262"/>
      <c r="K939" s="262"/>
      <c r="L939" s="262"/>
      <c r="M939" s="262"/>
      <c r="N939" s="262"/>
      <c r="O939" s="262"/>
      <c r="P939" s="262"/>
      <c r="Q939" s="262"/>
      <c r="R939" s="262"/>
      <c r="T939" s="214"/>
    </row>
    <row r="940" spans="1:25" s="52" customFormat="1" ht="12" customHeight="1" x14ac:dyDescent="0.2">
      <c r="B940" s="35"/>
      <c r="C940" s="35"/>
      <c r="D940" s="35"/>
      <c r="E940" s="35"/>
      <c r="F940" s="87"/>
      <c r="G940" s="87"/>
      <c r="H940" s="87"/>
      <c r="I940" s="87"/>
      <c r="J940" s="87"/>
      <c r="K940" s="87"/>
      <c r="L940" s="87"/>
      <c r="M940" s="87"/>
      <c r="N940" s="87"/>
      <c r="O940" s="87"/>
      <c r="P940" s="87"/>
      <c r="Q940" s="108"/>
      <c r="R940" s="108"/>
      <c r="T940" s="210"/>
    </row>
    <row r="941" spans="1:25" ht="12" customHeight="1" x14ac:dyDescent="0.2">
      <c r="B941" s="44" t="s">
        <v>166</v>
      </c>
      <c r="C941" s="90" t="s">
        <v>167</v>
      </c>
      <c r="D941" s="90"/>
      <c r="X941" s="52"/>
      <c r="Y941" s="52"/>
    </row>
    <row r="942" spans="1:25" ht="12" customHeight="1" x14ac:dyDescent="0.2">
      <c r="B942" s="44"/>
      <c r="C942" s="90"/>
      <c r="D942" s="90"/>
      <c r="X942" s="52"/>
      <c r="Y942" s="52"/>
    </row>
    <row r="943" spans="1:25" s="52" customFormat="1" ht="54" customHeight="1" x14ac:dyDescent="0.2">
      <c r="B943" s="39"/>
      <c r="C943" s="251" t="s">
        <v>274</v>
      </c>
      <c r="D943" s="251"/>
      <c r="E943" s="251"/>
      <c r="F943" s="251"/>
      <c r="G943" s="251"/>
      <c r="H943" s="251"/>
      <c r="I943" s="251"/>
      <c r="J943" s="251"/>
      <c r="K943" s="251"/>
      <c r="L943" s="251"/>
      <c r="M943" s="251"/>
      <c r="N943" s="251"/>
      <c r="O943" s="251"/>
      <c r="P943" s="251"/>
      <c r="Q943" s="251"/>
      <c r="R943" s="251"/>
      <c r="T943" s="210"/>
    </row>
    <row r="944" spans="1:25" s="129" customFormat="1" ht="26.25" customHeight="1" x14ac:dyDescent="0.2">
      <c r="A944" s="261" t="s">
        <v>461</v>
      </c>
      <c r="B944" s="261"/>
      <c r="C944" s="261"/>
      <c r="D944" s="261"/>
      <c r="E944" s="261"/>
      <c r="F944" s="261"/>
      <c r="G944" s="261"/>
      <c r="H944" s="261"/>
      <c r="I944" s="261"/>
      <c r="J944" s="261"/>
      <c r="K944" s="261"/>
      <c r="L944" s="261"/>
      <c r="M944" s="261"/>
      <c r="N944" s="261"/>
      <c r="O944" s="261"/>
      <c r="P944" s="261"/>
      <c r="Q944" s="261"/>
      <c r="R944" s="261"/>
      <c r="T944" s="214"/>
    </row>
    <row r="945" spans="1:29" ht="12" customHeight="1" x14ac:dyDescent="0.2">
      <c r="B945" s="44" t="s">
        <v>168</v>
      </c>
      <c r="C945" s="90" t="s">
        <v>169</v>
      </c>
      <c r="D945" s="90"/>
      <c r="S945" s="52"/>
      <c r="T945" s="210"/>
      <c r="U945" s="52"/>
      <c r="V945" s="52"/>
      <c r="W945" s="52"/>
      <c r="X945" s="52"/>
      <c r="Y945" s="52"/>
    </row>
    <row r="946" spans="1:29" ht="12" customHeight="1" x14ac:dyDescent="0.2">
      <c r="B946" s="44"/>
      <c r="C946" s="90"/>
      <c r="D946" s="90"/>
      <c r="X946" s="52"/>
      <c r="Y946" s="52"/>
      <c r="Z946" s="52"/>
      <c r="AA946" s="52"/>
      <c r="AB946" s="52"/>
      <c r="AC946" s="52"/>
    </row>
    <row r="947" spans="1:29" s="52" customFormat="1" ht="24" customHeight="1" x14ac:dyDescent="0.2">
      <c r="B947" s="39"/>
      <c r="C947" s="298" t="s">
        <v>275</v>
      </c>
      <c r="D947" s="298"/>
      <c r="E947" s="298"/>
      <c r="F947" s="298"/>
      <c r="G947" s="298"/>
      <c r="H947" s="298"/>
      <c r="I947" s="298"/>
      <c r="J947" s="298"/>
      <c r="K947" s="298"/>
      <c r="L947" s="298"/>
      <c r="M947" s="298"/>
      <c r="N947" s="298"/>
      <c r="O947" s="298"/>
      <c r="P947" s="298"/>
      <c r="Q947" s="298"/>
      <c r="R947" s="298"/>
      <c r="S947" s="35"/>
      <c r="T947" s="209"/>
      <c r="U947" s="35"/>
      <c r="V947" s="35"/>
      <c r="W947" s="35"/>
      <c r="X947" s="35"/>
      <c r="Y947" s="35"/>
    </row>
    <row r="948" spans="1:29" s="129" customFormat="1" ht="26.25" customHeight="1" x14ac:dyDescent="0.2">
      <c r="A948" s="261" t="s">
        <v>461</v>
      </c>
      <c r="B948" s="261"/>
      <c r="C948" s="261"/>
      <c r="D948" s="261"/>
      <c r="E948" s="261"/>
      <c r="F948" s="261"/>
      <c r="G948" s="261"/>
      <c r="H948" s="261"/>
      <c r="I948" s="261"/>
      <c r="J948" s="261"/>
      <c r="K948" s="261"/>
      <c r="L948" s="261"/>
      <c r="M948" s="261"/>
      <c r="N948" s="261"/>
      <c r="O948" s="261"/>
      <c r="P948" s="261"/>
      <c r="Q948" s="261"/>
      <c r="R948" s="261"/>
      <c r="T948" s="214"/>
    </row>
    <row r="949" spans="1:29" ht="12" customHeight="1" x14ac:dyDescent="0.2">
      <c r="B949" s="44" t="s">
        <v>170</v>
      </c>
      <c r="C949" s="90" t="s">
        <v>171</v>
      </c>
      <c r="D949" s="90"/>
      <c r="S949" s="52"/>
      <c r="T949" s="210"/>
      <c r="U949" s="52"/>
      <c r="V949" s="52"/>
      <c r="W949" s="52"/>
      <c r="X949" s="52"/>
      <c r="Y949" s="52"/>
      <c r="Z949" s="52"/>
      <c r="AA949" s="52"/>
      <c r="AB949" s="52"/>
      <c r="AC949" s="52"/>
    </row>
    <row r="950" spans="1:29" s="52" customFormat="1" ht="23.25" customHeight="1" x14ac:dyDescent="0.2">
      <c r="B950" s="39"/>
      <c r="C950" s="298" t="s">
        <v>276</v>
      </c>
      <c r="D950" s="298"/>
      <c r="E950" s="298"/>
      <c r="F950" s="298"/>
      <c r="G950" s="298"/>
      <c r="H950" s="298"/>
      <c r="I950" s="298"/>
      <c r="J950" s="298"/>
      <c r="K950" s="298"/>
      <c r="L950" s="298"/>
      <c r="M950" s="298"/>
      <c r="N950" s="298"/>
      <c r="O950" s="298"/>
      <c r="P950" s="298"/>
      <c r="Q950" s="298"/>
      <c r="R950" s="298"/>
      <c r="S950" s="35"/>
      <c r="T950" s="209"/>
      <c r="U950" s="35"/>
      <c r="V950" s="35"/>
      <c r="W950" s="35"/>
      <c r="Z950" s="35"/>
      <c r="AA950" s="35"/>
      <c r="AB950" s="35"/>
      <c r="AC950" s="35"/>
    </row>
    <row r="951" spans="1:29" s="129" customFormat="1" ht="12.75" x14ac:dyDescent="0.2">
      <c r="A951" s="261" t="s">
        <v>462</v>
      </c>
      <c r="B951" s="261"/>
      <c r="C951" s="261"/>
      <c r="D951" s="261"/>
      <c r="E951" s="261"/>
      <c r="F951" s="261"/>
      <c r="G951" s="261"/>
      <c r="H951" s="261"/>
      <c r="I951" s="261"/>
      <c r="J951" s="261"/>
      <c r="K951" s="261"/>
      <c r="L951" s="261"/>
      <c r="M951" s="130"/>
      <c r="N951" s="130"/>
      <c r="T951" s="214"/>
    </row>
    <row r="952" spans="1:29" ht="12" customHeight="1" x14ac:dyDescent="0.2">
      <c r="B952" s="44" t="s">
        <v>172</v>
      </c>
      <c r="C952" s="90" t="s">
        <v>173</v>
      </c>
      <c r="D952" s="90"/>
      <c r="S952" s="52"/>
      <c r="T952" s="210"/>
      <c r="U952" s="52"/>
      <c r="V952" s="52"/>
      <c r="W952" s="52"/>
      <c r="Z952" s="52"/>
      <c r="AA952" s="52"/>
      <c r="AB952" s="52"/>
      <c r="AC952" s="52"/>
    </row>
    <row r="953" spans="1:29" ht="12" customHeight="1" x14ac:dyDescent="0.2">
      <c r="B953" s="44"/>
      <c r="C953" s="90"/>
      <c r="D953" s="90"/>
      <c r="S953" s="52"/>
      <c r="T953" s="210"/>
      <c r="U953" s="52"/>
      <c r="V953" s="52"/>
      <c r="W953" s="52"/>
      <c r="Z953" s="52"/>
      <c r="AA953" s="52"/>
      <c r="AB953" s="52"/>
      <c r="AC953" s="52"/>
    </row>
    <row r="954" spans="1:29" s="52" customFormat="1" ht="34.5" customHeight="1" x14ac:dyDescent="0.2">
      <c r="B954" s="39"/>
      <c r="C954" s="298" t="s">
        <v>277</v>
      </c>
      <c r="D954" s="298"/>
      <c r="E954" s="298"/>
      <c r="F954" s="298"/>
      <c r="G954" s="298"/>
      <c r="H954" s="298"/>
      <c r="I954" s="298"/>
      <c r="J954" s="298"/>
      <c r="K954" s="298"/>
      <c r="L954" s="298"/>
      <c r="M954" s="298"/>
      <c r="N954" s="298"/>
      <c r="O954" s="298"/>
      <c r="P954" s="298"/>
      <c r="Q954" s="298"/>
      <c r="R954" s="298"/>
      <c r="S954" s="35"/>
      <c r="T954" s="209"/>
      <c r="U954" s="35"/>
      <c r="V954" s="35"/>
      <c r="W954" s="35"/>
      <c r="Z954" s="35"/>
      <c r="AA954" s="35"/>
      <c r="AB954" s="35"/>
      <c r="AC954" s="35"/>
    </row>
    <row r="955" spans="1:29" ht="12" customHeight="1" x14ac:dyDescent="0.2">
      <c r="A955" s="35" t="s">
        <v>758</v>
      </c>
      <c r="F955" s="107"/>
      <c r="G955" s="107"/>
      <c r="H955" s="107"/>
      <c r="I955" s="107"/>
      <c r="J955" s="107"/>
      <c r="K955" s="107"/>
      <c r="L955" s="107"/>
      <c r="M955" s="107"/>
      <c r="N955" s="107"/>
      <c r="O955" s="107"/>
      <c r="P955" s="107"/>
      <c r="X955" s="52"/>
      <c r="Y955" s="52"/>
    </row>
    <row r="956" spans="1:29" ht="12" customHeight="1" x14ac:dyDescent="0.2">
      <c r="S956" s="52"/>
      <c r="T956" s="210"/>
      <c r="U956" s="52"/>
      <c r="V956" s="52"/>
      <c r="W956" s="52"/>
      <c r="X956" s="52"/>
      <c r="Y956" s="52"/>
      <c r="Z956" s="52"/>
      <c r="AA956" s="52"/>
      <c r="AB956" s="52"/>
      <c r="AC956" s="52"/>
    </row>
    <row r="957" spans="1:29" ht="12" customHeight="1" x14ac:dyDescent="0.2">
      <c r="A957" s="69" t="s">
        <v>318</v>
      </c>
      <c r="B957" s="69"/>
      <c r="C957" s="69"/>
      <c r="D957" s="69"/>
      <c r="E957" s="69"/>
      <c r="F957" s="69"/>
      <c r="G957" s="69"/>
      <c r="H957" s="69"/>
      <c r="I957" s="69"/>
      <c r="J957" s="69"/>
      <c r="K957" s="69"/>
      <c r="L957" s="69"/>
      <c r="M957" s="69"/>
      <c r="N957" s="69"/>
      <c r="O957" s="69"/>
      <c r="P957" s="69"/>
      <c r="Q957" s="69"/>
      <c r="R957" s="69"/>
      <c r="S957" s="52"/>
      <c r="T957" s="210"/>
      <c r="U957" s="52"/>
      <c r="V957" s="52"/>
      <c r="W957" s="52"/>
      <c r="Z957" s="52"/>
      <c r="AA957" s="52"/>
      <c r="AB957" s="52"/>
      <c r="AC957" s="52"/>
    </row>
    <row r="959" spans="1:29" s="129" customFormat="1" ht="9.75" customHeight="1" x14ac:dyDescent="0.2">
      <c r="A959" s="371" t="s">
        <v>463</v>
      </c>
      <c r="B959" s="371"/>
      <c r="C959" s="371"/>
      <c r="D959" s="371"/>
      <c r="E959" s="371"/>
      <c r="F959" s="371"/>
      <c r="G959" s="371"/>
      <c r="H959" s="371"/>
      <c r="I959" s="371"/>
      <c r="J959" s="371"/>
      <c r="K959" s="371"/>
      <c r="L959" s="371"/>
      <c r="M959" s="371"/>
      <c r="N959" s="371"/>
      <c r="O959" s="371"/>
      <c r="P959" s="371"/>
      <c r="Q959" s="371"/>
      <c r="R959" s="371"/>
      <c r="T959" s="214"/>
    </row>
    <row r="960" spans="1:29" s="129" customFormat="1" ht="12.75" x14ac:dyDescent="0.2">
      <c r="A960" s="372" t="s">
        <v>756</v>
      </c>
      <c r="B960" s="372"/>
      <c r="C960" s="372"/>
      <c r="D960" s="372"/>
      <c r="E960" s="372"/>
      <c r="F960" s="372"/>
      <c r="G960" s="372"/>
      <c r="H960" s="372"/>
      <c r="I960" s="372"/>
      <c r="J960" s="372"/>
      <c r="K960" s="372"/>
      <c r="L960" s="372"/>
      <c r="M960" s="372"/>
      <c r="N960" s="372"/>
      <c r="O960" s="372"/>
      <c r="P960" s="372"/>
      <c r="Q960" s="372"/>
      <c r="R960" s="372"/>
      <c r="T960" s="214"/>
    </row>
    <row r="961" spans="1:20" s="129" customFormat="1" ht="12.75" x14ac:dyDescent="0.2">
      <c r="A961" s="373" t="s">
        <v>757</v>
      </c>
      <c r="B961" s="373"/>
      <c r="C961" s="373"/>
      <c r="D961" s="373"/>
      <c r="E961" s="373"/>
      <c r="F961" s="373"/>
      <c r="G961" s="373"/>
      <c r="H961" s="373"/>
      <c r="I961" s="373"/>
      <c r="J961" s="373"/>
      <c r="K961" s="373"/>
      <c r="L961" s="373"/>
      <c r="M961" s="373"/>
      <c r="N961" s="373"/>
      <c r="O961" s="373"/>
      <c r="P961" s="373"/>
      <c r="Q961" s="373"/>
      <c r="R961" s="373"/>
      <c r="T961" s="214"/>
    </row>
    <row r="962" spans="1:20" s="129" customFormat="1" ht="5.25" customHeight="1" x14ac:dyDescent="0.2">
      <c r="N962" s="130"/>
      <c r="T962" s="214"/>
    </row>
    <row r="963" spans="1:20" s="129" customFormat="1" ht="12.75" x14ac:dyDescent="0.2">
      <c r="B963" s="374" t="s">
        <v>464</v>
      </c>
      <c r="C963" s="374"/>
      <c r="D963" s="374"/>
      <c r="E963" s="374"/>
      <c r="F963" s="374"/>
      <c r="M963" s="374" t="s">
        <v>465</v>
      </c>
      <c r="N963" s="374"/>
      <c r="O963" s="374"/>
      <c r="P963" s="374"/>
      <c r="Q963" s="374"/>
      <c r="R963" s="374"/>
      <c r="T963" s="214"/>
    </row>
    <row r="964" spans="1:20" s="129" customFormat="1" ht="13.5" customHeight="1" x14ac:dyDescent="0.2">
      <c r="N964" s="130" t="s">
        <v>466</v>
      </c>
      <c r="T964" s="214"/>
    </row>
    <row r="965" spans="1:20" s="129" customFormat="1" ht="12.75" x14ac:dyDescent="0.2">
      <c r="A965" s="371" t="s">
        <v>467</v>
      </c>
      <c r="B965" s="375"/>
      <c r="C965" s="375"/>
      <c r="D965" s="375"/>
      <c r="E965" s="375"/>
      <c r="F965" s="375"/>
      <c r="G965" s="375"/>
      <c r="M965" s="371" t="s">
        <v>470</v>
      </c>
      <c r="N965" s="371"/>
      <c r="O965" s="371"/>
      <c r="P965" s="371"/>
      <c r="Q965" s="371"/>
      <c r="R965" s="371"/>
      <c r="T965" s="214"/>
    </row>
    <row r="966" spans="1:20" s="129" customFormat="1" ht="12.75" x14ac:dyDescent="0.2">
      <c r="A966" s="370" t="s">
        <v>468</v>
      </c>
      <c r="B966" s="370"/>
      <c r="C966" s="370"/>
      <c r="D966" s="370"/>
      <c r="E966" s="370"/>
      <c r="F966" s="370"/>
      <c r="G966" s="370"/>
      <c r="M966" s="370" t="s">
        <v>469</v>
      </c>
      <c r="N966" s="370"/>
      <c r="O966" s="370"/>
      <c r="P966" s="370"/>
      <c r="Q966" s="370"/>
      <c r="R966" s="370"/>
      <c r="T966" s="214"/>
    </row>
  </sheetData>
  <mergeCells count="1316">
    <mergeCell ref="A1:R1"/>
    <mergeCell ref="B226:C226"/>
    <mergeCell ref="E226:F226"/>
    <mergeCell ref="G226:H226"/>
    <mergeCell ref="J226:K226"/>
    <mergeCell ref="L226:M226"/>
    <mergeCell ref="N226:O226"/>
    <mergeCell ref="J256:K256"/>
    <mergeCell ref="L256:M256"/>
    <mergeCell ref="N256:O256"/>
    <mergeCell ref="J258:K258"/>
    <mergeCell ref="L258:M258"/>
    <mergeCell ref="N258:O258"/>
    <mergeCell ref="J259:K259"/>
    <mergeCell ref="L259:M259"/>
    <mergeCell ref="N259:O259"/>
    <mergeCell ref="J260:K260"/>
    <mergeCell ref="L260:M260"/>
    <mergeCell ref="N260:O260"/>
    <mergeCell ref="J235:K235"/>
    <mergeCell ref="L235:M235"/>
    <mergeCell ref="N235:O235"/>
    <mergeCell ref="J227:K227"/>
    <mergeCell ref="L227:M227"/>
    <mergeCell ref="N227:O227"/>
    <mergeCell ref="J228:K228"/>
    <mergeCell ref="L228:M228"/>
    <mergeCell ref="N228:O228"/>
    <mergeCell ref="J229:K229"/>
    <mergeCell ref="L229:M229"/>
    <mergeCell ref="N229:O229"/>
    <mergeCell ref="J230:K230"/>
    <mergeCell ref="L230:M230"/>
    <mergeCell ref="C281:R281"/>
    <mergeCell ref="J225:K225"/>
    <mergeCell ref="L225:M225"/>
    <mergeCell ref="N225:O225"/>
    <mergeCell ref="N224:R224"/>
    <mergeCell ref="J261:K261"/>
    <mergeCell ref="L261:M261"/>
    <mergeCell ref="N261:O261"/>
    <mergeCell ref="J262:K262"/>
    <mergeCell ref="L262:M262"/>
    <mergeCell ref="N262:O262"/>
    <mergeCell ref="J257:K257"/>
    <mergeCell ref="L257:M257"/>
    <mergeCell ref="N257:O257"/>
    <mergeCell ref="J231:K231"/>
    <mergeCell ref="L231:M231"/>
    <mergeCell ref="N231:O231"/>
    <mergeCell ref="J271:K271"/>
    <mergeCell ref="L271:M271"/>
    <mergeCell ref="N271:O271"/>
    <mergeCell ref="J232:K232"/>
    <mergeCell ref="L232:M232"/>
    <mergeCell ref="N232:O232"/>
    <mergeCell ref="J233:K233"/>
    <mergeCell ref="L233:M233"/>
    <mergeCell ref="N233:O233"/>
    <mergeCell ref="J234:K234"/>
    <mergeCell ref="L234:M234"/>
    <mergeCell ref="N234:O234"/>
    <mergeCell ref="N230:O230"/>
    <mergeCell ref="E239:F239"/>
    <mergeCell ref="E240:F240"/>
    <mergeCell ref="A966:G966"/>
    <mergeCell ref="M966:R966"/>
    <mergeCell ref="A959:R959"/>
    <mergeCell ref="A960:R960"/>
    <mergeCell ref="A961:R961"/>
    <mergeCell ref="A944:R944"/>
    <mergeCell ref="A948:R948"/>
    <mergeCell ref="A951:L951"/>
    <mergeCell ref="B963:F963"/>
    <mergeCell ref="M963:R963"/>
    <mergeCell ref="A926:R926"/>
    <mergeCell ref="A930:R930"/>
    <mergeCell ref="A937:R937"/>
    <mergeCell ref="A938:R938"/>
    <mergeCell ref="A939:R939"/>
    <mergeCell ref="C950:R950"/>
    <mergeCell ref="C947:R947"/>
    <mergeCell ref="C954:R954"/>
    <mergeCell ref="C929:R929"/>
    <mergeCell ref="C943:R943"/>
    <mergeCell ref="A965:G965"/>
    <mergeCell ref="M965:R965"/>
    <mergeCell ref="M894:N894"/>
    <mergeCell ref="M895:N895"/>
    <mergeCell ref="E904:R904"/>
    <mergeCell ref="E905:R905"/>
    <mergeCell ref="E906:R906"/>
    <mergeCell ref="E907:R907"/>
    <mergeCell ref="E908:R908"/>
    <mergeCell ref="A914:R914"/>
    <mergeCell ref="M896:N896"/>
    <mergeCell ref="M897:N897"/>
    <mergeCell ref="M898:N898"/>
    <mergeCell ref="M899:N899"/>
    <mergeCell ref="M900:N900"/>
    <mergeCell ref="M901:N901"/>
    <mergeCell ref="M902:N902"/>
    <mergeCell ref="A903:J903"/>
    <mergeCell ref="I897:J897"/>
    <mergeCell ref="I898:J898"/>
    <mergeCell ref="I899:J899"/>
    <mergeCell ref="I900:J900"/>
    <mergeCell ref="I901:J901"/>
    <mergeCell ref="I902:J902"/>
    <mergeCell ref="I909:J909"/>
    <mergeCell ref="K896:L896"/>
    <mergeCell ref="K897:L897"/>
    <mergeCell ref="K898:L898"/>
    <mergeCell ref="G894:H894"/>
    <mergeCell ref="G895:H895"/>
    <mergeCell ref="G896:H896"/>
    <mergeCell ref="G897:H897"/>
    <mergeCell ref="G898:H898"/>
    <mergeCell ref="G899:H899"/>
    <mergeCell ref="G900:H900"/>
    <mergeCell ref="G901:H901"/>
    <mergeCell ref="G902:H902"/>
    <mergeCell ref="K899:L899"/>
    <mergeCell ref="K900:L900"/>
    <mergeCell ref="K901:L901"/>
    <mergeCell ref="K902:L902"/>
    <mergeCell ref="I888:J888"/>
    <mergeCell ref="I889:J889"/>
    <mergeCell ref="I890:J890"/>
    <mergeCell ref="I891:J891"/>
    <mergeCell ref="I892:J892"/>
    <mergeCell ref="I893:J893"/>
    <mergeCell ref="I894:J894"/>
    <mergeCell ref="I895:J895"/>
    <mergeCell ref="I896:J896"/>
    <mergeCell ref="K888:L888"/>
    <mergeCell ref="K889:L889"/>
    <mergeCell ref="K890:L890"/>
    <mergeCell ref="K891:L891"/>
    <mergeCell ref="K892:L892"/>
    <mergeCell ref="K893:L893"/>
    <mergeCell ref="K894:L894"/>
    <mergeCell ref="K895:L895"/>
    <mergeCell ref="A894:C894"/>
    <mergeCell ref="A895:C895"/>
    <mergeCell ref="A896:C896"/>
    <mergeCell ref="A897:C897"/>
    <mergeCell ref="A898:C898"/>
    <mergeCell ref="A899:C899"/>
    <mergeCell ref="A900:C900"/>
    <mergeCell ref="A901:C901"/>
    <mergeCell ref="A902:C902"/>
    <mergeCell ref="E894:F894"/>
    <mergeCell ref="E895:F895"/>
    <mergeCell ref="E896:F896"/>
    <mergeCell ref="E897:F897"/>
    <mergeCell ref="E898:F898"/>
    <mergeCell ref="E899:F899"/>
    <mergeCell ref="E900:F900"/>
    <mergeCell ref="E901:F901"/>
    <mergeCell ref="E902:F902"/>
    <mergeCell ref="A867:R867"/>
    <mergeCell ref="A887:C887"/>
    <mergeCell ref="A888:C888"/>
    <mergeCell ref="A889:C889"/>
    <mergeCell ref="A890:C890"/>
    <mergeCell ref="A891:C891"/>
    <mergeCell ref="A892:C892"/>
    <mergeCell ref="A893:C893"/>
    <mergeCell ref="E887:F887"/>
    <mergeCell ref="E888:F888"/>
    <mergeCell ref="E889:F889"/>
    <mergeCell ref="E890:F890"/>
    <mergeCell ref="E891:F891"/>
    <mergeCell ref="E892:F892"/>
    <mergeCell ref="E893:F893"/>
    <mergeCell ref="G887:H887"/>
    <mergeCell ref="G888:H888"/>
    <mergeCell ref="G889:H889"/>
    <mergeCell ref="G890:H890"/>
    <mergeCell ref="G891:H891"/>
    <mergeCell ref="G892:H892"/>
    <mergeCell ref="G893:H893"/>
    <mergeCell ref="I887:J887"/>
    <mergeCell ref="B880:R880"/>
    <mergeCell ref="K887:L887"/>
    <mergeCell ref="M887:N887"/>
    <mergeCell ref="M888:N888"/>
    <mergeCell ref="M889:N889"/>
    <mergeCell ref="M890:N890"/>
    <mergeCell ref="M891:N891"/>
    <mergeCell ref="M892:N892"/>
    <mergeCell ref="M893:N893"/>
    <mergeCell ref="A853:L853"/>
    <mergeCell ref="A793:R793"/>
    <mergeCell ref="A814:R814"/>
    <mergeCell ref="A818:R818"/>
    <mergeCell ref="A820:R820"/>
    <mergeCell ref="A822:R822"/>
    <mergeCell ref="A823:R823"/>
    <mergeCell ref="A824:R824"/>
    <mergeCell ref="A827:R827"/>
    <mergeCell ref="A830:R830"/>
    <mergeCell ref="A832:R832"/>
    <mergeCell ref="A833:R833"/>
    <mergeCell ref="A835:R835"/>
    <mergeCell ref="A836:R836"/>
    <mergeCell ref="A838:R838"/>
    <mergeCell ref="A850:L850"/>
    <mergeCell ref="A847:L847"/>
    <mergeCell ref="A849:K849"/>
    <mergeCell ref="L849:N849"/>
    <mergeCell ref="A852:R852"/>
    <mergeCell ref="M853:O853"/>
    <mergeCell ref="A842:K842"/>
    <mergeCell ref="A843:J843"/>
    <mergeCell ref="A845:K845"/>
    <mergeCell ref="A780:R780"/>
    <mergeCell ref="A782:R782"/>
    <mergeCell ref="A783:R783"/>
    <mergeCell ref="A785:R785"/>
    <mergeCell ref="A786:R787"/>
    <mergeCell ref="A788:R788"/>
    <mergeCell ref="A789:R789"/>
    <mergeCell ref="A790:R790"/>
    <mergeCell ref="A791:R791"/>
    <mergeCell ref="A841:R841"/>
    <mergeCell ref="L842:N842"/>
    <mergeCell ref="A844:R844"/>
    <mergeCell ref="L845:N845"/>
    <mergeCell ref="A837:J837"/>
    <mergeCell ref="A839:K839"/>
    <mergeCell ref="L839:N839"/>
    <mergeCell ref="A792:L792"/>
    <mergeCell ref="A815:L815"/>
    <mergeCell ref="A776:R776"/>
    <mergeCell ref="A778:R778"/>
    <mergeCell ref="A732:R732"/>
    <mergeCell ref="A734:R734"/>
    <mergeCell ref="A736:R736"/>
    <mergeCell ref="A738:R738"/>
    <mergeCell ref="A739:R739"/>
    <mergeCell ref="A740:R740"/>
    <mergeCell ref="A741:R741"/>
    <mergeCell ref="A742:R742"/>
    <mergeCell ref="A743:R743"/>
    <mergeCell ref="A745:R745"/>
    <mergeCell ref="A746:R746"/>
    <mergeCell ref="A744:R744"/>
    <mergeCell ref="A747:R747"/>
    <mergeCell ref="A748:R748"/>
    <mergeCell ref="A749:R749"/>
    <mergeCell ref="A751:R751"/>
    <mergeCell ref="A755:R755"/>
    <mergeCell ref="A756:R756"/>
    <mergeCell ref="A752:L752"/>
    <mergeCell ref="L558:N558"/>
    <mergeCell ref="O558:R558"/>
    <mergeCell ref="C560:K560"/>
    <mergeCell ref="L560:N560"/>
    <mergeCell ref="O560:R560"/>
    <mergeCell ref="C561:K561"/>
    <mergeCell ref="L561:N561"/>
    <mergeCell ref="O561:R561"/>
    <mergeCell ref="C565:K565"/>
    <mergeCell ref="L565:N565"/>
    <mergeCell ref="O565:R565"/>
    <mergeCell ref="C566:K566"/>
    <mergeCell ref="L566:N566"/>
    <mergeCell ref="O566:R566"/>
    <mergeCell ref="A686:R686"/>
    <mergeCell ref="C562:K562"/>
    <mergeCell ref="L562:N562"/>
    <mergeCell ref="O562:R562"/>
    <mergeCell ref="C564:K564"/>
    <mergeCell ref="L564:N564"/>
    <mergeCell ref="O564:R564"/>
    <mergeCell ref="C563:K563"/>
    <mergeCell ref="L563:N563"/>
    <mergeCell ref="O563:R563"/>
    <mergeCell ref="F591:I591"/>
    <mergeCell ref="J591:L591"/>
    <mergeCell ref="M591:O591"/>
    <mergeCell ref="C569:R569"/>
    <mergeCell ref="C571:R571"/>
    <mergeCell ref="C574:R574"/>
    <mergeCell ref="C581:R582"/>
    <mergeCell ref="L554:N554"/>
    <mergeCell ref="O554:R554"/>
    <mergeCell ref="C559:K559"/>
    <mergeCell ref="L559:N559"/>
    <mergeCell ref="O559:R559"/>
    <mergeCell ref="C544:K544"/>
    <mergeCell ref="L544:N544"/>
    <mergeCell ref="O544:R544"/>
    <mergeCell ref="L545:N545"/>
    <mergeCell ref="O545:R545"/>
    <mergeCell ref="C546:K546"/>
    <mergeCell ref="L546:N546"/>
    <mergeCell ref="O546:R546"/>
    <mergeCell ref="C547:K547"/>
    <mergeCell ref="L547:N547"/>
    <mergeCell ref="O547:R547"/>
    <mergeCell ref="L548:N548"/>
    <mergeCell ref="O548:R548"/>
    <mergeCell ref="C549:K549"/>
    <mergeCell ref="L549:N549"/>
    <mergeCell ref="O549:R549"/>
    <mergeCell ref="C554:K554"/>
    <mergeCell ref="C555:K555"/>
    <mergeCell ref="L555:N555"/>
    <mergeCell ref="O555:R555"/>
    <mergeCell ref="C556:K556"/>
    <mergeCell ref="L556:N556"/>
    <mergeCell ref="O556:R556"/>
    <mergeCell ref="C557:K557"/>
    <mergeCell ref="L557:N557"/>
    <mergeCell ref="O557:R557"/>
    <mergeCell ref="C558:K558"/>
    <mergeCell ref="L530:N530"/>
    <mergeCell ref="C540:K540"/>
    <mergeCell ref="C543:K543"/>
    <mergeCell ref="L543:N543"/>
    <mergeCell ref="O543:R543"/>
    <mergeCell ref="C550:K550"/>
    <mergeCell ref="L550:N550"/>
    <mergeCell ref="O550:R550"/>
    <mergeCell ref="L551:N551"/>
    <mergeCell ref="O551:R551"/>
    <mergeCell ref="C552:K552"/>
    <mergeCell ref="L552:N552"/>
    <mergeCell ref="O552:R552"/>
    <mergeCell ref="C545:K545"/>
    <mergeCell ref="C548:K548"/>
    <mergeCell ref="C551:K551"/>
    <mergeCell ref="C553:K553"/>
    <mergeCell ref="L553:N553"/>
    <mergeCell ref="O553:R553"/>
    <mergeCell ref="O537:R537"/>
    <mergeCell ref="O538:R538"/>
    <mergeCell ref="O539:R539"/>
    <mergeCell ref="C537:K537"/>
    <mergeCell ref="C538:K538"/>
    <mergeCell ref="L537:N537"/>
    <mergeCell ref="L539:N539"/>
    <mergeCell ref="L540:N540"/>
    <mergeCell ref="E514:M514"/>
    <mergeCell ref="N514:Q514"/>
    <mergeCell ref="E515:M515"/>
    <mergeCell ref="N515:Q515"/>
    <mergeCell ref="E516:M516"/>
    <mergeCell ref="N516:Q516"/>
    <mergeCell ref="E512:M512"/>
    <mergeCell ref="N512:Q512"/>
    <mergeCell ref="E513:M513"/>
    <mergeCell ref="N513:Q513"/>
    <mergeCell ref="C541:K541"/>
    <mergeCell ref="L541:N541"/>
    <mergeCell ref="O541:R541"/>
    <mergeCell ref="L542:N542"/>
    <mergeCell ref="O542:R542"/>
    <mergeCell ref="C539:K539"/>
    <mergeCell ref="C542:K542"/>
    <mergeCell ref="E517:M517"/>
    <mergeCell ref="N517:Q517"/>
    <mergeCell ref="E531:K531"/>
    <mergeCell ref="L531:N531"/>
    <mergeCell ref="E532:K532"/>
    <mergeCell ref="L532:N532"/>
    <mergeCell ref="E526:K526"/>
    <mergeCell ref="L526:N526"/>
    <mergeCell ref="E527:K527"/>
    <mergeCell ref="L527:N527"/>
    <mergeCell ref="E528:K528"/>
    <mergeCell ref="L528:N528"/>
    <mergeCell ref="E529:K529"/>
    <mergeCell ref="L529:N529"/>
    <mergeCell ref="E530:K530"/>
    <mergeCell ref="G467:K467"/>
    <mergeCell ref="L467:N467"/>
    <mergeCell ref="G469:K469"/>
    <mergeCell ref="L469:N469"/>
    <mergeCell ref="G470:K470"/>
    <mergeCell ref="L470:N470"/>
    <mergeCell ref="G471:K471"/>
    <mergeCell ref="L471:N471"/>
    <mergeCell ref="E511:M511"/>
    <mergeCell ref="N511:Q511"/>
    <mergeCell ref="A473:R473"/>
    <mergeCell ref="A477:R477"/>
    <mergeCell ref="E496:M496"/>
    <mergeCell ref="N496:Q496"/>
    <mergeCell ref="E497:M497"/>
    <mergeCell ref="N497:Q497"/>
    <mergeCell ref="E498:M498"/>
    <mergeCell ref="N498:Q498"/>
    <mergeCell ref="E499:M499"/>
    <mergeCell ref="N499:Q499"/>
    <mergeCell ref="E500:M500"/>
    <mergeCell ref="N500:Q500"/>
    <mergeCell ref="E489:M489"/>
    <mergeCell ref="N489:Q489"/>
    <mergeCell ref="N494:Q494"/>
    <mergeCell ref="E495:M495"/>
    <mergeCell ref="N495:Q495"/>
    <mergeCell ref="E493:M493"/>
    <mergeCell ref="N493:Q493"/>
    <mergeCell ref="N488:Q488"/>
    <mergeCell ref="G453:K453"/>
    <mergeCell ref="L453:N453"/>
    <mergeCell ref="G454:K454"/>
    <mergeCell ref="L454:N454"/>
    <mergeCell ref="G455:K455"/>
    <mergeCell ref="L455:N455"/>
    <mergeCell ref="G456:K456"/>
    <mergeCell ref="L456:N456"/>
    <mergeCell ref="G465:K465"/>
    <mergeCell ref="L465:N465"/>
    <mergeCell ref="G466:K466"/>
    <mergeCell ref="L466:N466"/>
    <mergeCell ref="G457:K457"/>
    <mergeCell ref="L457:N457"/>
    <mergeCell ref="G428:K428"/>
    <mergeCell ref="L428:N428"/>
    <mergeCell ref="G429:K429"/>
    <mergeCell ref="L429:N429"/>
    <mergeCell ref="G430:K430"/>
    <mergeCell ref="L430:N430"/>
    <mergeCell ref="G432:K432"/>
    <mergeCell ref="L432:N432"/>
    <mergeCell ref="G433:K433"/>
    <mergeCell ref="L433:N433"/>
    <mergeCell ref="G434:K434"/>
    <mergeCell ref="L434:N434"/>
    <mergeCell ref="G436:K436"/>
    <mergeCell ref="L436:N436"/>
    <mergeCell ref="G437:K437"/>
    <mergeCell ref="L437:N437"/>
    <mergeCell ref="G438:K438"/>
    <mergeCell ref="L438:N438"/>
    <mergeCell ref="G450:K450"/>
    <mergeCell ref="L450:N450"/>
    <mergeCell ref="G451:K451"/>
    <mergeCell ref="L451:N451"/>
    <mergeCell ref="G452:K452"/>
    <mergeCell ref="L452:N452"/>
    <mergeCell ref="G441:K441"/>
    <mergeCell ref="L441:N441"/>
    <mergeCell ref="G445:K445"/>
    <mergeCell ref="L445:N445"/>
    <mergeCell ref="G442:K442"/>
    <mergeCell ref="L442:N442"/>
    <mergeCell ref="G443:K443"/>
    <mergeCell ref="L443:N443"/>
    <mergeCell ref="G444:K444"/>
    <mergeCell ref="L444:N444"/>
    <mergeCell ref="G415:K415"/>
    <mergeCell ref="L415:N415"/>
    <mergeCell ref="G417:K417"/>
    <mergeCell ref="L417:N417"/>
    <mergeCell ref="G440:K440"/>
    <mergeCell ref="L440:N440"/>
    <mergeCell ref="G424:K424"/>
    <mergeCell ref="L424:N424"/>
    <mergeCell ref="G425:K425"/>
    <mergeCell ref="L425:N425"/>
    <mergeCell ref="G400:K400"/>
    <mergeCell ref="L400:N400"/>
    <mergeCell ref="G426:K426"/>
    <mergeCell ref="L426:N426"/>
    <mergeCell ref="E374:M374"/>
    <mergeCell ref="N374:Q374"/>
    <mergeCell ref="G406:K406"/>
    <mergeCell ref="L406:N406"/>
    <mergeCell ref="L399:N399"/>
    <mergeCell ref="G396:K396"/>
    <mergeCell ref="L396:N396"/>
    <mergeCell ref="G397:K397"/>
    <mergeCell ref="L397:N397"/>
    <mergeCell ref="G403:K403"/>
    <mergeCell ref="L403:N403"/>
    <mergeCell ref="G404:K404"/>
    <mergeCell ref="L404:N404"/>
    <mergeCell ref="G418:K418"/>
    <mergeCell ref="L418:N418"/>
    <mergeCell ref="G419:K419"/>
    <mergeCell ref="L419:N419"/>
    <mergeCell ref="G386:K386"/>
    <mergeCell ref="L386:N386"/>
    <mergeCell ref="G387:K387"/>
    <mergeCell ref="L387:N387"/>
    <mergeCell ref="G388:K388"/>
    <mergeCell ref="L388:N388"/>
    <mergeCell ref="G407:K407"/>
    <mergeCell ref="L407:N407"/>
    <mergeCell ref="G408:K408"/>
    <mergeCell ref="L408:N408"/>
    <mergeCell ref="G414:K414"/>
    <mergeCell ref="L414:N414"/>
    <mergeCell ref="G409:K409"/>
    <mergeCell ref="G410:K410"/>
    <mergeCell ref="L409:N409"/>
    <mergeCell ref="L410:N410"/>
    <mergeCell ref="G411:K411"/>
    <mergeCell ref="L411:N411"/>
    <mergeCell ref="G412:K412"/>
    <mergeCell ref="L412:N412"/>
    <mergeCell ref="G413:K413"/>
    <mergeCell ref="L413:N413"/>
    <mergeCell ref="G402:K402"/>
    <mergeCell ref="L402:N402"/>
    <mergeCell ref="E359:M359"/>
    <mergeCell ref="N359:Q359"/>
    <mergeCell ref="E360:M360"/>
    <mergeCell ref="N360:Q360"/>
    <mergeCell ref="G391:K391"/>
    <mergeCell ref="L391:N391"/>
    <mergeCell ref="G392:K392"/>
    <mergeCell ref="L392:N392"/>
    <mergeCell ref="G393:K393"/>
    <mergeCell ref="L393:N393"/>
    <mergeCell ref="G381:K381"/>
    <mergeCell ref="L381:N381"/>
    <mergeCell ref="G382:K382"/>
    <mergeCell ref="L382:N382"/>
    <mergeCell ref="G383:K383"/>
    <mergeCell ref="L383:N383"/>
    <mergeCell ref="G384:K384"/>
    <mergeCell ref="L384:N384"/>
    <mergeCell ref="G385:K385"/>
    <mergeCell ref="L385:N385"/>
    <mergeCell ref="E362:M362"/>
    <mergeCell ref="N362:Q362"/>
    <mergeCell ref="E363:M363"/>
    <mergeCell ref="N363:Q363"/>
    <mergeCell ref="G333:K333"/>
    <mergeCell ref="L333:N333"/>
    <mergeCell ref="G334:K334"/>
    <mergeCell ref="L334:N334"/>
    <mergeCell ref="G335:K335"/>
    <mergeCell ref="L335:N335"/>
    <mergeCell ref="G337:K337"/>
    <mergeCell ref="L337:N337"/>
    <mergeCell ref="G338:K338"/>
    <mergeCell ref="L338:N338"/>
    <mergeCell ref="G343:K343"/>
    <mergeCell ref="L343:N343"/>
    <mergeCell ref="G344:K344"/>
    <mergeCell ref="L344:N344"/>
    <mergeCell ref="G339:K339"/>
    <mergeCell ref="L339:N339"/>
    <mergeCell ref="G340:K340"/>
    <mergeCell ref="G341:K341"/>
    <mergeCell ref="G342:K342"/>
    <mergeCell ref="L340:N340"/>
    <mergeCell ref="L341:N341"/>
    <mergeCell ref="L342:N342"/>
    <mergeCell ref="E357:M357"/>
    <mergeCell ref="N357:Q357"/>
    <mergeCell ref="F350:I350"/>
    <mergeCell ref="J350:L350"/>
    <mergeCell ref="M350:O350"/>
    <mergeCell ref="G321:K321"/>
    <mergeCell ref="L321:N321"/>
    <mergeCell ref="G311:K311"/>
    <mergeCell ref="L311:N311"/>
    <mergeCell ref="G316:K316"/>
    <mergeCell ref="L316:N316"/>
    <mergeCell ref="G317:K317"/>
    <mergeCell ref="L317:N317"/>
    <mergeCell ref="G315:K315"/>
    <mergeCell ref="L315:N315"/>
    <mergeCell ref="G322:K322"/>
    <mergeCell ref="L322:N322"/>
    <mergeCell ref="G329:K329"/>
    <mergeCell ref="L329:N329"/>
    <mergeCell ref="G330:K330"/>
    <mergeCell ref="L330:N330"/>
    <mergeCell ref="G331:K331"/>
    <mergeCell ref="L331:N331"/>
    <mergeCell ref="G324:K324"/>
    <mergeCell ref="L324:N324"/>
    <mergeCell ref="G325:K325"/>
    <mergeCell ref="L325:N325"/>
    <mergeCell ref="G326:K326"/>
    <mergeCell ref="L326:N326"/>
    <mergeCell ref="G327:K327"/>
    <mergeCell ref="L327:N327"/>
    <mergeCell ref="G312:K312"/>
    <mergeCell ref="G313:K313"/>
    <mergeCell ref="G314:K314"/>
    <mergeCell ref="L312:N312"/>
    <mergeCell ref="L313:N313"/>
    <mergeCell ref="L314:N314"/>
    <mergeCell ref="G307:K307"/>
    <mergeCell ref="L307:N307"/>
    <mergeCell ref="G308:K308"/>
    <mergeCell ref="L308:N308"/>
    <mergeCell ref="G309:K309"/>
    <mergeCell ref="L309:N309"/>
    <mergeCell ref="G310:K310"/>
    <mergeCell ref="L310:N310"/>
    <mergeCell ref="G319:K319"/>
    <mergeCell ref="L319:N319"/>
    <mergeCell ref="G320:K320"/>
    <mergeCell ref="L320:N320"/>
    <mergeCell ref="E299:J299"/>
    <mergeCell ref="K299:M299"/>
    <mergeCell ref="N299:Q299"/>
    <mergeCell ref="E305:J305"/>
    <mergeCell ref="K305:M305"/>
    <mergeCell ref="N305:Q305"/>
    <mergeCell ref="E300:J300"/>
    <mergeCell ref="K300:M300"/>
    <mergeCell ref="N300:Q300"/>
    <mergeCell ref="E301:J301"/>
    <mergeCell ref="K301:M301"/>
    <mergeCell ref="N301:Q301"/>
    <mergeCell ref="E302:J302"/>
    <mergeCell ref="E303:J303"/>
    <mergeCell ref="K302:M302"/>
    <mergeCell ref="K303:M303"/>
    <mergeCell ref="N302:Q302"/>
    <mergeCell ref="N303:Q303"/>
    <mergeCell ref="E304:J304"/>
    <mergeCell ref="K304:M304"/>
    <mergeCell ref="K188:M188"/>
    <mergeCell ref="N188:Q188"/>
    <mergeCell ref="N186:Q186"/>
    <mergeCell ref="E187:J187"/>
    <mergeCell ref="K187:M187"/>
    <mergeCell ref="N187:Q187"/>
    <mergeCell ref="E197:J197"/>
    <mergeCell ref="K197:M197"/>
    <mergeCell ref="N285:Q285"/>
    <mergeCell ref="E286:J286"/>
    <mergeCell ref="K286:M286"/>
    <mergeCell ref="N286:Q286"/>
    <mergeCell ref="N304:Q304"/>
    <mergeCell ref="G288:K288"/>
    <mergeCell ref="L288:N288"/>
    <mergeCell ref="G289:K289"/>
    <mergeCell ref="L289:N289"/>
    <mergeCell ref="G290:K290"/>
    <mergeCell ref="L290:N290"/>
    <mergeCell ref="G294:K294"/>
    <mergeCell ref="L294:N294"/>
    <mergeCell ref="G295:K295"/>
    <mergeCell ref="L295:N295"/>
    <mergeCell ref="G291:K291"/>
    <mergeCell ref="G292:K292"/>
    <mergeCell ref="G293:K293"/>
    <mergeCell ref="L291:N291"/>
    <mergeCell ref="L292:N292"/>
    <mergeCell ref="L293:N293"/>
    <mergeCell ref="E298:J298"/>
    <mergeCell ref="K298:M298"/>
    <mergeCell ref="N298:Q298"/>
    <mergeCell ref="C146:J146"/>
    <mergeCell ref="K146:M146"/>
    <mergeCell ref="N146:Q146"/>
    <mergeCell ref="C141:R142"/>
    <mergeCell ref="G151:K151"/>
    <mergeCell ref="L151:N151"/>
    <mergeCell ref="K147:M147"/>
    <mergeCell ref="N147:Q147"/>
    <mergeCell ref="G152:K152"/>
    <mergeCell ref="L152:N152"/>
    <mergeCell ref="G153:K153"/>
    <mergeCell ref="L153:N153"/>
    <mergeCell ref="G154:K154"/>
    <mergeCell ref="L154:N154"/>
    <mergeCell ref="E201:J201"/>
    <mergeCell ref="K201:M201"/>
    <mergeCell ref="N201:Q201"/>
    <mergeCell ref="C159:R161"/>
    <mergeCell ref="C163:R164"/>
    <mergeCell ref="N185:Q185"/>
    <mergeCell ref="E181:J181"/>
    <mergeCell ref="K181:M181"/>
    <mergeCell ref="N181:Q181"/>
    <mergeCell ref="E182:J182"/>
    <mergeCell ref="K182:M182"/>
    <mergeCell ref="K180:M180"/>
    <mergeCell ref="N180:Q180"/>
    <mergeCell ref="E184:J184"/>
    <mergeCell ref="K184:M184"/>
    <mergeCell ref="N184:Q184"/>
    <mergeCell ref="C173:K173"/>
    <mergeCell ref="L173:N173"/>
    <mergeCell ref="G128:K128"/>
    <mergeCell ref="L128:N128"/>
    <mergeCell ref="G129:K129"/>
    <mergeCell ref="L129:N129"/>
    <mergeCell ref="C118:J118"/>
    <mergeCell ref="K118:M118"/>
    <mergeCell ref="N118:Q118"/>
    <mergeCell ref="C119:J119"/>
    <mergeCell ref="K119:M119"/>
    <mergeCell ref="N119:Q119"/>
    <mergeCell ref="G130:K130"/>
    <mergeCell ref="L130:N130"/>
    <mergeCell ref="G135:K135"/>
    <mergeCell ref="L135:N135"/>
    <mergeCell ref="G136:K136"/>
    <mergeCell ref="L136:N136"/>
    <mergeCell ref="C120:J120"/>
    <mergeCell ref="K120:M120"/>
    <mergeCell ref="N120:Q120"/>
    <mergeCell ref="C125:R126"/>
    <mergeCell ref="C132:R133"/>
    <mergeCell ref="N117:Q117"/>
    <mergeCell ref="C89:R89"/>
    <mergeCell ref="G103:K103"/>
    <mergeCell ref="L103:N103"/>
    <mergeCell ref="G104:K104"/>
    <mergeCell ref="L104:N104"/>
    <mergeCell ref="G105:K105"/>
    <mergeCell ref="L105:N105"/>
    <mergeCell ref="G91:K91"/>
    <mergeCell ref="L91:N91"/>
    <mergeCell ref="G92:K92"/>
    <mergeCell ref="L92:N92"/>
    <mergeCell ref="G96:K96"/>
    <mergeCell ref="L96:N96"/>
    <mergeCell ref="G95:K95"/>
    <mergeCell ref="L95:N95"/>
    <mergeCell ref="C116:R116"/>
    <mergeCell ref="G218:K218"/>
    <mergeCell ref="L218:N218"/>
    <mergeCell ref="G220:K220"/>
    <mergeCell ref="L220:N220"/>
    <mergeCell ref="G221:K221"/>
    <mergeCell ref="L221:N221"/>
    <mergeCell ref="G219:K219"/>
    <mergeCell ref="L219:N219"/>
    <mergeCell ref="E284:J284"/>
    <mergeCell ref="B223:R223"/>
    <mergeCell ref="K284:M284"/>
    <mergeCell ref="N284:Q284"/>
    <mergeCell ref="E285:J285"/>
    <mergeCell ref="K285:M285"/>
    <mergeCell ref="L53:N53"/>
    <mergeCell ref="G82:K82"/>
    <mergeCell ref="L82:N82"/>
    <mergeCell ref="G83:K83"/>
    <mergeCell ref="L83:N83"/>
    <mergeCell ref="G84:K84"/>
    <mergeCell ref="L84:N84"/>
    <mergeCell ref="G85:K85"/>
    <mergeCell ref="L85:N85"/>
    <mergeCell ref="G94:K94"/>
    <mergeCell ref="L94:N94"/>
    <mergeCell ref="G93:K93"/>
    <mergeCell ref="L93:N93"/>
    <mergeCell ref="G106:K106"/>
    <mergeCell ref="L106:N106"/>
    <mergeCell ref="C117:J117"/>
    <mergeCell ref="O172:R172"/>
    <mergeCell ref="K117:M117"/>
    <mergeCell ref="L398:N398"/>
    <mergeCell ref="G399:K399"/>
    <mergeCell ref="B246:C246"/>
    <mergeCell ref="G245:H245"/>
    <mergeCell ref="F605:I606"/>
    <mergeCell ref="J599:L599"/>
    <mergeCell ref="M599:O599"/>
    <mergeCell ref="F600:I600"/>
    <mergeCell ref="J600:L600"/>
    <mergeCell ref="M600:O600"/>
    <mergeCell ref="F601:I601"/>
    <mergeCell ref="J601:L601"/>
    <mergeCell ref="M601:O601"/>
    <mergeCell ref="J603:L603"/>
    <mergeCell ref="E494:M494"/>
    <mergeCell ref="E189:J189"/>
    <mergeCell ref="K189:M189"/>
    <mergeCell ref="N189:Q189"/>
    <mergeCell ref="F348:I348"/>
    <mergeCell ref="J348:L348"/>
    <mergeCell ref="C447:R448"/>
    <mergeCell ref="M348:O348"/>
    <mergeCell ref="E490:M490"/>
    <mergeCell ref="E491:M491"/>
    <mergeCell ref="N491:Q491"/>
    <mergeCell ref="E492:M492"/>
    <mergeCell ref="N492:Q492"/>
    <mergeCell ref="N213:Q213"/>
    <mergeCell ref="E214:J214"/>
    <mergeCell ref="K214:M214"/>
    <mergeCell ref="N214:Q214"/>
    <mergeCell ref="L217:N217"/>
    <mergeCell ref="K199:M199"/>
    <mergeCell ref="K200:M200"/>
    <mergeCell ref="E186:J186"/>
    <mergeCell ref="K186:M186"/>
    <mergeCell ref="C209:R210"/>
    <mergeCell ref="C378:R379"/>
    <mergeCell ref="C421:R422"/>
    <mergeCell ref="C204:R205"/>
    <mergeCell ref="E198:J198"/>
    <mergeCell ref="K198:M198"/>
    <mergeCell ref="N198:Q198"/>
    <mergeCell ref="F351:I351"/>
    <mergeCell ref="J351:L351"/>
    <mergeCell ref="M351:O351"/>
    <mergeCell ref="E213:J213"/>
    <mergeCell ref="K213:M213"/>
    <mergeCell ref="F349:I349"/>
    <mergeCell ref="J349:L349"/>
    <mergeCell ref="M349:O349"/>
    <mergeCell ref="E364:M364"/>
    <mergeCell ref="N364:Q364"/>
    <mergeCell ref="E365:M365"/>
    <mergeCell ref="N365:Q365"/>
    <mergeCell ref="N199:Q199"/>
    <mergeCell ref="N200:Q200"/>
    <mergeCell ref="E372:M372"/>
    <mergeCell ref="N372:Q372"/>
    <mergeCell ref="E373:M373"/>
    <mergeCell ref="N373:Q373"/>
    <mergeCell ref="G394:K394"/>
    <mergeCell ref="L394:N394"/>
    <mergeCell ref="G398:K398"/>
    <mergeCell ref="L36:N36"/>
    <mergeCell ref="G46:K46"/>
    <mergeCell ref="G47:K47"/>
    <mergeCell ref="G48:K48"/>
    <mergeCell ref="E215:J215"/>
    <mergeCell ref="K215:M215"/>
    <mergeCell ref="N215:Q215"/>
    <mergeCell ref="G217:K217"/>
    <mergeCell ref="E375:M375"/>
    <mergeCell ref="N375:Q375"/>
    <mergeCell ref="N366:Q366"/>
    <mergeCell ref="E367:M367"/>
    <mergeCell ref="N367:Q367"/>
    <mergeCell ref="E366:M366"/>
    <mergeCell ref="G137:K137"/>
    <mergeCell ref="L137:N137"/>
    <mergeCell ref="C144:R144"/>
    <mergeCell ref="C145:J145"/>
    <mergeCell ref="K145:M145"/>
    <mergeCell ref="N145:Q145"/>
    <mergeCell ref="K185:M185"/>
    <mergeCell ref="N182:Q182"/>
    <mergeCell ref="E183:J183"/>
    <mergeCell ref="K183:M183"/>
    <mergeCell ref="N183:Q183"/>
    <mergeCell ref="N358:Q358"/>
    <mergeCell ref="E185:J185"/>
    <mergeCell ref="E361:M361"/>
    <mergeCell ref="N361:Q361"/>
    <mergeCell ref="E358:M358"/>
    <mergeCell ref="E199:J199"/>
    <mergeCell ref="E200:J200"/>
    <mergeCell ref="L49:N49"/>
    <mergeCell ref="L50:N50"/>
    <mergeCell ref="L51:N51"/>
    <mergeCell ref="L52:N52"/>
    <mergeCell ref="A2:R2"/>
    <mergeCell ref="K27:M27"/>
    <mergeCell ref="N27:Q27"/>
    <mergeCell ref="L65:N65"/>
    <mergeCell ref="K72:M72"/>
    <mergeCell ref="N72:Q72"/>
    <mergeCell ref="K73:M73"/>
    <mergeCell ref="K74:M74"/>
    <mergeCell ref="N73:Q73"/>
    <mergeCell ref="N74:Q74"/>
    <mergeCell ref="G56:K56"/>
    <mergeCell ref="L56:N56"/>
    <mergeCell ref="G62:K62"/>
    <mergeCell ref="L62:N62"/>
    <mergeCell ref="G63:K63"/>
    <mergeCell ref="L63:N63"/>
    <mergeCell ref="G64:K64"/>
    <mergeCell ref="B4:R7"/>
    <mergeCell ref="G43:K43"/>
    <mergeCell ref="L43:N43"/>
    <mergeCell ref="A12:R12"/>
    <mergeCell ref="G34:K34"/>
    <mergeCell ref="L34:N34"/>
    <mergeCell ref="G35:K35"/>
    <mergeCell ref="L35:N35"/>
    <mergeCell ref="G37:K37"/>
    <mergeCell ref="L37:N37"/>
    <mergeCell ref="G36:K36"/>
    <mergeCell ref="N179:Q179"/>
    <mergeCell ref="E180:J180"/>
    <mergeCell ref="C172:K172"/>
    <mergeCell ref="C147:J147"/>
    <mergeCell ref="C20:R21"/>
    <mergeCell ref="C60:R60"/>
    <mergeCell ref="G44:K44"/>
    <mergeCell ref="L44:N44"/>
    <mergeCell ref="G45:K45"/>
    <mergeCell ref="L45:N45"/>
    <mergeCell ref="G54:K54"/>
    <mergeCell ref="L54:N54"/>
    <mergeCell ref="E25:J25"/>
    <mergeCell ref="K25:M25"/>
    <mergeCell ref="N25:Q25"/>
    <mergeCell ref="E26:J26"/>
    <mergeCell ref="K26:M26"/>
    <mergeCell ref="N26:Q26"/>
    <mergeCell ref="E27:J27"/>
    <mergeCell ref="E28:J28"/>
    <mergeCell ref="K28:M28"/>
    <mergeCell ref="N28:Q28"/>
    <mergeCell ref="G55:K55"/>
    <mergeCell ref="L55:N55"/>
    <mergeCell ref="G49:K49"/>
    <mergeCell ref="G50:K50"/>
    <mergeCell ref="G51:K51"/>
    <mergeCell ref="G52:K52"/>
    <mergeCell ref="G53:K53"/>
    <mergeCell ref="L46:N46"/>
    <mergeCell ref="L47:N47"/>
    <mergeCell ref="L48:N48"/>
    <mergeCell ref="M649:O649"/>
    <mergeCell ref="F650:L650"/>
    <mergeCell ref="M650:O650"/>
    <mergeCell ref="F651:L651"/>
    <mergeCell ref="C69:R70"/>
    <mergeCell ref="C75:J75"/>
    <mergeCell ref="K75:M75"/>
    <mergeCell ref="N75:Q75"/>
    <mergeCell ref="L64:N64"/>
    <mergeCell ref="C100:R101"/>
    <mergeCell ref="C123:R124"/>
    <mergeCell ref="E190:J190"/>
    <mergeCell ref="K190:M190"/>
    <mergeCell ref="N190:Q190"/>
    <mergeCell ref="O173:R173"/>
    <mergeCell ref="L170:N170"/>
    <mergeCell ref="L171:N171"/>
    <mergeCell ref="L172:N172"/>
    <mergeCell ref="O170:R170"/>
    <mergeCell ref="O171:R171"/>
    <mergeCell ref="C170:K170"/>
    <mergeCell ref="C171:K171"/>
    <mergeCell ref="G65:K65"/>
    <mergeCell ref="C76:J76"/>
    <mergeCell ref="K76:M76"/>
    <mergeCell ref="N76:Q76"/>
    <mergeCell ref="E179:J179"/>
    <mergeCell ref="C109:R112"/>
    <mergeCell ref="C72:J72"/>
    <mergeCell ref="C73:J73"/>
    <mergeCell ref="C74:J74"/>
    <mergeCell ref="K179:M179"/>
    <mergeCell ref="J610:L610"/>
    <mergeCell ref="M610:O610"/>
    <mergeCell ref="F603:I603"/>
    <mergeCell ref="J596:L596"/>
    <mergeCell ref="N197:Q197"/>
    <mergeCell ref="E188:J188"/>
    <mergeCell ref="E923:R923"/>
    <mergeCell ref="E924:R925"/>
    <mergeCell ref="B663:R663"/>
    <mergeCell ref="C666:R666"/>
    <mergeCell ref="B680:R680"/>
    <mergeCell ref="B684:R684"/>
    <mergeCell ref="F653:L653"/>
    <mergeCell ref="M653:O653"/>
    <mergeCell ref="F654:L654"/>
    <mergeCell ref="M654:O654"/>
    <mergeCell ref="C617:R617"/>
    <mergeCell ref="B619:R620"/>
    <mergeCell ref="A622:R622"/>
    <mergeCell ref="B624:R626"/>
    <mergeCell ref="E801:R802"/>
    <mergeCell ref="E806:R807"/>
    <mergeCell ref="E810:R811"/>
    <mergeCell ref="E876:R877"/>
    <mergeCell ref="E918:R918"/>
    <mergeCell ref="F655:L655"/>
    <mergeCell ref="M655:O655"/>
    <mergeCell ref="F647:L647"/>
    <mergeCell ref="M647:O647"/>
    <mergeCell ref="F648:L648"/>
    <mergeCell ref="M648:O648"/>
    <mergeCell ref="F649:L649"/>
    <mergeCell ref="M604:O604"/>
    <mergeCell ref="F599:I599"/>
    <mergeCell ref="M590:O590"/>
    <mergeCell ref="J590:L590"/>
    <mergeCell ref="M651:O651"/>
    <mergeCell ref="F652:L652"/>
    <mergeCell ref="L538:N538"/>
    <mergeCell ref="M587:O587"/>
    <mergeCell ref="M586:O586"/>
    <mergeCell ref="J584:L584"/>
    <mergeCell ref="E483:M483"/>
    <mergeCell ref="N483:Q483"/>
    <mergeCell ref="E484:M484"/>
    <mergeCell ref="N484:Q484"/>
    <mergeCell ref="E485:M485"/>
    <mergeCell ref="N485:Q485"/>
    <mergeCell ref="E486:M486"/>
    <mergeCell ref="N486:Q486"/>
    <mergeCell ref="E488:M488"/>
    <mergeCell ref="F587:I587"/>
    <mergeCell ref="F586:I586"/>
    <mergeCell ref="E487:M487"/>
    <mergeCell ref="N487:Q487"/>
    <mergeCell ref="N490:Q490"/>
    <mergeCell ref="M584:O584"/>
    <mergeCell ref="C522:R524"/>
    <mergeCell ref="F584:I584"/>
    <mergeCell ref="M652:O652"/>
    <mergeCell ref="F609:I609"/>
    <mergeCell ref="J609:L609"/>
    <mergeCell ref="M609:O609"/>
    <mergeCell ref="F610:I610"/>
    <mergeCell ref="A695:R695"/>
    <mergeCell ref="A697:R697"/>
    <mergeCell ref="A698:R698"/>
    <mergeCell ref="A700:R700"/>
    <mergeCell ref="A757:R757"/>
    <mergeCell ref="A758:R758"/>
    <mergeCell ref="M602:O602"/>
    <mergeCell ref="F611:I611"/>
    <mergeCell ref="J611:L611"/>
    <mergeCell ref="M611:O611"/>
    <mergeCell ref="J597:L597"/>
    <mergeCell ref="M596:O596"/>
    <mergeCell ref="M597:O597"/>
    <mergeCell ref="F585:I585"/>
    <mergeCell ref="J585:L585"/>
    <mergeCell ref="M585:O585"/>
    <mergeCell ref="J588:L588"/>
    <mergeCell ref="J587:L587"/>
    <mergeCell ref="J586:L586"/>
    <mergeCell ref="F588:I588"/>
    <mergeCell ref="J589:L589"/>
    <mergeCell ref="J605:L606"/>
    <mergeCell ref="M603:O603"/>
    <mergeCell ref="F604:I604"/>
    <mergeCell ref="F592:I592"/>
    <mergeCell ref="F590:I590"/>
    <mergeCell ref="F589:I589"/>
    <mergeCell ref="M592:O592"/>
    <mergeCell ref="M589:O589"/>
    <mergeCell ref="J592:L592"/>
    <mergeCell ref="M588:O588"/>
    <mergeCell ref="J604:L604"/>
    <mergeCell ref="J240:K240"/>
    <mergeCell ref="J241:K241"/>
    <mergeCell ref="J245:K245"/>
    <mergeCell ref="L245:M245"/>
    <mergeCell ref="N245:O245"/>
    <mergeCell ref="J246:K246"/>
    <mergeCell ref="J250:K250"/>
    <mergeCell ref="L250:M250"/>
    <mergeCell ref="J251:K251"/>
    <mergeCell ref="L251:M251"/>
    <mergeCell ref="B689:R689"/>
    <mergeCell ref="E764:R766"/>
    <mergeCell ref="E768:R769"/>
    <mergeCell ref="E774:R774"/>
    <mergeCell ref="E770:R770"/>
    <mergeCell ref="B682:R682"/>
    <mergeCell ref="M605:O606"/>
    <mergeCell ref="F607:I608"/>
    <mergeCell ref="J607:L608"/>
    <mergeCell ref="M607:O608"/>
    <mergeCell ref="F602:I602"/>
    <mergeCell ref="J602:L602"/>
    <mergeCell ref="B613:R615"/>
    <mergeCell ref="C594:R595"/>
    <mergeCell ref="A676:R676"/>
    <mergeCell ref="A710:R710"/>
    <mergeCell ref="A711:R711"/>
    <mergeCell ref="A712:R712"/>
    <mergeCell ref="A713:R713"/>
    <mergeCell ref="A691:R691"/>
    <mergeCell ref="A692:R692"/>
    <mergeCell ref="A693:R693"/>
    <mergeCell ref="O540:R540"/>
    <mergeCell ref="E241:F241"/>
    <mergeCell ref="E246:F246"/>
    <mergeCell ref="G246:H246"/>
    <mergeCell ref="G256:H256"/>
    <mergeCell ref="J264:K264"/>
    <mergeCell ref="J265:K265"/>
    <mergeCell ref="J279:K279"/>
    <mergeCell ref="L264:M264"/>
    <mergeCell ref="L265:M265"/>
    <mergeCell ref="L279:M279"/>
    <mergeCell ref="N264:O264"/>
    <mergeCell ref="N265:O265"/>
    <mergeCell ref="N279:O279"/>
    <mergeCell ref="B266:C266"/>
    <mergeCell ref="B278:C278"/>
    <mergeCell ref="B279:C279"/>
    <mergeCell ref="E266:F266"/>
    <mergeCell ref="E278:F278"/>
    <mergeCell ref="E279:F279"/>
    <mergeCell ref="G266:H266"/>
    <mergeCell ref="G278:H278"/>
    <mergeCell ref="G279:H279"/>
    <mergeCell ref="J266:K266"/>
    <mergeCell ref="J278:K278"/>
    <mergeCell ref="L266:M266"/>
    <mergeCell ref="L278:M278"/>
    <mergeCell ref="B241:C241"/>
    <mergeCell ref="J263:K263"/>
    <mergeCell ref="L263:M263"/>
    <mergeCell ref="L255:M255"/>
    <mergeCell ref="J255:K255"/>
    <mergeCell ref="G225:H225"/>
    <mergeCell ref="E247:F247"/>
    <mergeCell ref="B245:C245"/>
    <mergeCell ref="E245:F245"/>
    <mergeCell ref="B224:C225"/>
    <mergeCell ref="B227:C227"/>
    <mergeCell ref="B228:C228"/>
    <mergeCell ref="B229:C229"/>
    <mergeCell ref="B230:C230"/>
    <mergeCell ref="B231:C231"/>
    <mergeCell ref="E258:F258"/>
    <mergeCell ref="B259:C259"/>
    <mergeCell ref="E259:F259"/>
    <mergeCell ref="E250:F250"/>
    <mergeCell ref="B251:C251"/>
    <mergeCell ref="E251:F251"/>
    <mergeCell ref="N278:O278"/>
    <mergeCell ref="N250:O250"/>
    <mergeCell ref="N255:O255"/>
    <mergeCell ref="N236:O236"/>
    <mergeCell ref="N237:O237"/>
    <mergeCell ref="N238:O238"/>
    <mergeCell ref="N239:O239"/>
    <mergeCell ref="N240:O240"/>
    <mergeCell ref="N241:O241"/>
    <mergeCell ref="L236:M236"/>
    <mergeCell ref="L237:M237"/>
    <mergeCell ref="L238:M238"/>
    <mergeCell ref="L239:M239"/>
    <mergeCell ref="L240:M240"/>
    <mergeCell ref="L241:M241"/>
    <mergeCell ref="J242:K242"/>
    <mergeCell ref="G229:H229"/>
    <mergeCell ref="G230:H230"/>
    <mergeCell ref="G231:H231"/>
    <mergeCell ref="G268:H268"/>
    <mergeCell ref="G247:H247"/>
    <mergeCell ref="G258:H258"/>
    <mergeCell ref="G259:H259"/>
    <mergeCell ref="G250:H250"/>
    <mergeCell ref="G251:H251"/>
    <mergeCell ref="B260:C260"/>
    <mergeCell ref="E260:F260"/>
    <mergeCell ref="G260:H260"/>
    <mergeCell ref="E232:F232"/>
    <mergeCell ref="B242:C242"/>
    <mergeCell ref="B255:C255"/>
    <mergeCell ref="E255:F255"/>
    <mergeCell ref="G255:H255"/>
    <mergeCell ref="B256:C256"/>
    <mergeCell ref="E256:F256"/>
    <mergeCell ref="E233:F233"/>
    <mergeCell ref="E234:F234"/>
    <mergeCell ref="E235:F235"/>
    <mergeCell ref="E236:F236"/>
    <mergeCell ref="E237:F237"/>
    <mergeCell ref="E238:F238"/>
    <mergeCell ref="E224:M224"/>
    <mergeCell ref="E225:F225"/>
    <mergeCell ref="E227:F227"/>
    <mergeCell ref="E228:F228"/>
    <mergeCell ref="E229:F229"/>
    <mergeCell ref="E230:F230"/>
    <mergeCell ref="E231:F231"/>
    <mergeCell ref="B261:C261"/>
    <mergeCell ref="E261:F261"/>
    <mergeCell ref="G261:H261"/>
    <mergeCell ref="B262:C262"/>
    <mergeCell ref="E262:F262"/>
    <mergeCell ref="G262:H262"/>
    <mergeCell ref="B263:C263"/>
    <mergeCell ref="E263:F263"/>
    <mergeCell ref="G263:H263"/>
    <mergeCell ref="B264:C264"/>
    <mergeCell ref="E264:F264"/>
    <mergeCell ref="G264:H264"/>
    <mergeCell ref="G232:H232"/>
    <mergeCell ref="G233:H233"/>
    <mergeCell ref="G234:H234"/>
    <mergeCell ref="G235:H235"/>
    <mergeCell ref="G236:H236"/>
    <mergeCell ref="G237:H237"/>
    <mergeCell ref="G238:H238"/>
    <mergeCell ref="G239:H239"/>
    <mergeCell ref="G240:H240"/>
    <mergeCell ref="G241:H241"/>
    <mergeCell ref="G242:H242"/>
    <mergeCell ref="G227:H227"/>
    <mergeCell ref="G228:H228"/>
    <mergeCell ref="B244:C244"/>
    <mergeCell ref="B243:C243"/>
    <mergeCell ref="N243:O243"/>
    <mergeCell ref="N244:O244"/>
    <mergeCell ref="L246:M246"/>
    <mergeCell ref="N246:O246"/>
    <mergeCell ref="B247:C247"/>
    <mergeCell ref="N266:O266"/>
    <mergeCell ref="B257:C257"/>
    <mergeCell ref="E257:F257"/>
    <mergeCell ref="G257:H257"/>
    <mergeCell ref="B258:C258"/>
    <mergeCell ref="B271:C271"/>
    <mergeCell ref="B232:C232"/>
    <mergeCell ref="B233:C233"/>
    <mergeCell ref="B234:C234"/>
    <mergeCell ref="B235:C235"/>
    <mergeCell ref="B236:C236"/>
    <mergeCell ref="B237:C237"/>
    <mergeCell ref="B238:C238"/>
    <mergeCell ref="B239:C239"/>
    <mergeCell ref="B240:C240"/>
    <mergeCell ref="E242:F242"/>
    <mergeCell ref="B265:C265"/>
    <mergeCell ref="E265:F265"/>
    <mergeCell ref="G271:H271"/>
    <mergeCell ref="L242:M242"/>
    <mergeCell ref="N242:O242"/>
    <mergeCell ref="J236:K236"/>
    <mergeCell ref="J237:K237"/>
    <mergeCell ref="J238:K238"/>
    <mergeCell ref="J239:K239"/>
    <mergeCell ref="E270:F270"/>
    <mergeCell ref="G270:H270"/>
    <mergeCell ref="J270:K270"/>
    <mergeCell ref="L270:M270"/>
    <mergeCell ref="N270:O270"/>
    <mergeCell ref="J269:K269"/>
    <mergeCell ref="L269:M269"/>
    <mergeCell ref="N269:O269"/>
    <mergeCell ref="E271:F271"/>
    <mergeCell ref="N263:O263"/>
    <mergeCell ref="G269:H269"/>
    <mergeCell ref="E244:F244"/>
    <mergeCell ref="G244:H244"/>
    <mergeCell ref="J244:K244"/>
    <mergeCell ref="L244:M244"/>
    <mergeCell ref="E243:F243"/>
    <mergeCell ref="G243:H243"/>
    <mergeCell ref="J243:K243"/>
    <mergeCell ref="L243:M243"/>
    <mergeCell ref="A268:A270"/>
    <mergeCell ref="J247:K247"/>
    <mergeCell ref="L247:M247"/>
    <mergeCell ref="N247:O247"/>
    <mergeCell ref="B248:C248"/>
    <mergeCell ref="E248:F248"/>
    <mergeCell ref="G248:H248"/>
    <mergeCell ref="J248:K248"/>
    <mergeCell ref="L248:M248"/>
    <mergeCell ref="N248:O248"/>
    <mergeCell ref="B249:C249"/>
    <mergeCell ref="E249:F249"/>
    <mergeCell ref="G249:H249"/>
    <mergeCell ref="J249:K249"/>
    <mergeCell ref="L249:M249"/>
    <mergeCell ref="N249:O249"/>
    <mergeCell ref="B267:C267"/>
    <mergeCell ref="E267:F267"/>
    <mergeCell ref="G267:H267"/>
    <mergeCell ref="J267:K267"/>
    <mergeCell ref="L267:M267"/>
    <mergeCell ref="N267:O267"/>
    <mergeCell ref="N254:O254"/>
    <mergeCell ref="G265:H265"/>
    <mergeCell ref="B268:C268"/>
    <mergeCell ref="E268:F268"/>
    <mergeCell ref="J268:K268"/>
    <mergeCell ref="L268:M268"/>
    <mergeCell ref="N268:O268"/>
    <mergeCell ref="B269:C269"/>
    <mergeCell ref="E269:F269"/>
    <mergeCell ref="B250:C250"/>
    <mergeCell ref="B252:C252"/>
    <mergeCell ref="E252:F252"/>
    <mergeCell ref="G252:H252"/>
    <mergeCell ref="J252:K252"/>
    <mergeCell ref="L252:M252"/>
    <mergeCell ref="N251:O251"/>
    <mergeCell ref="N252:O252"/>
    <mergeCell ref="B253:C253"/>
    <mergeCell ref="E253:F253"/>
    <mergeCell ref="G253:H253"/>
    <mergeCell ref="J253:K253"/>
    <mergeCell ref="L253:M253"/>
    <mergeCell ref="N253:O253"/>
    <mergeCell ref="B272:C272"/>
    <mergeCell ref="B273:C273"/>
    <mergeCell ref="B274:C274"/>
    <mergeCell ref="E272:F272"/>
    <mergeCell ref="G272:H272"/>
    <mergeCell ref="J272:K272"/>
    <mergeCell ref="L272:M272"/>
    <mergeCell ref="E273:F273"/>
    <mergeCell ref="G273:H273"/>
    <mergeCell ref="J273:K273"/>
    <mergeCell ref="L273:M273"/>
    <mergeCell ref="E274:F274"/>
    <mergeCell ref="G274:H274"/>
    <mergeCell ref="J274:K274"/>
    <mergeCell ref="L274:M274"/>
    <mergeCell ref="N272:O272"/>
    <mergeCell ref="N273:O273"/>
    <mergeCell ref="N274:O274"/>
    <mergeCell ref="B270:C270"/>
  </mergeCells>
  <phoneticPr fontId="55" type="noConversion"/>
  <printOptions horizontalCentered="1" verticalCentered="1"/>
  <pageMargins left="0.23622047244094491" right="0.43307086614173229" top="1.299212598425197" bottom="0.78740157480314965" header="0.31496062992125984" footer="0.31496062992125984"/>
  <pageSetup scale="80" orientation="landscape" r:id="rId1"/>
  <headerFooter>
    <oddHeader>&amp;L&amp;G&amp;C&amp;"Arial,Negrita"&amp;14NOTAS A LOS ESTADOS FINANCIEROS
&amp;R&amp;"Arial,Normal"&amp;7Fecha    &amp;D    
Hora de impresión     &amp;T</oddHeader>
    <oddFooter xml:space="preserve">&amp;L&amp;"Arial,Normal"ELABORÓ:
&amp;C&amp;"Arial,Normal"&amp;P / &amp;N&amp;R&amp;"Arial,Normal"AUTORIZÓ:&amp;"Times New Roman,Normal"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42"/>
  <sheetViews>
    <sheetView topLeftCell="D1" zoomScaleNormal="100" workbookViewId="0">
      <selection activeCell="E17" sqref="E17"/>
    </sheetView>
  </sheetViews>
  <sheetFormatPr baseColWidth="10" defaultRowHeight="12.75" x14ac:dyDescent="0.2"/>
  <cols>
    <col min="1" max="1" width="1.33203125" customWidth="1"/>
    <col min="2" max="2" width="19.1640625" customWidth="1"/>
    <col min="3" max="3" width="44.6640625" customWidth="1"/>
    <col min="4" max="4" width="77.6640625" customWidth="1"/>
    <col min="5" max="5" width="45.1640625" customWidth="1"/>
    <col min="6" max="6" width="50.33203125" bestFit="1" customWidth="1"/>
  </cols>
  <sheetData>
    <row r="1" spans="2:6" ht="21" x14ac:dyDescent="0.2">
      <c r="B1" s="410" t="s">
        <v>280</v>
      </c>
      <c r="C1" s="410"/>
      <c r="D1" s="410"/>
      <c r="E1" s="410"/>
      <c r="F1" s="410"/>
    </row>
    <row r="2" spans="2:6" ht="14.25" customHeight="1" x14ac:dyDescent="0.2">
      <c r="B2" s="386" t="s">
        <v>281</v>
      </c>
      <c r="C2" s="386"/>
      <c r="D2" s="386"/>
      <c r="E2" s="386"/>
      <c r="F2" s="386"/>
    </row>
    <row r="3" spans="2:6" ht="14.25" customHeight="1" x14ac:dyDescent="0.2">
      <c r="B3" s="386" t="s">
        <v>340</v>
      </c>
      <c r="C3" s="386"/>
      <c r="D3" s="386"/>
      <c r="E3" s="386"/>
      <c r="F3" s="386"/>
    </row>
    <row r="4" spans="2:6" ht="18.75" customHeight="1" x14ac:dyDescent="0.2"/>
    <row r="5" spans="2:6" ht="17.25" customHeight="1" x14ac:dyDescent="0.2">
      <c r="B5" s="24" t="s">
        <v>282</v>
      </c>
      <c r="C5" s="401" t="s">
        <v>283</v>
      </c>
      <c r="D5" s="401"/>
      <c r="E5" s="401"/>
      <c r="F5" s="401"/>
    </row>
    <row r="6" spans="2:6" ht="17.25" customHeight="1" x14ac:dyDescent="0.2">
      <c r="C6" s="401"/>
      <c r="D6" s="401"/>
      <c r="E6" s="401"/>
      <c r="F6" s="401"/>
    </row>
    <row r="7" spans="2:6" ht="17.25" customHeight="1" x14ac:dyDescent="0.2">
      <c r="C7" s="32"/>
      <c r="D7" s="32"/>
      <c r="E7" s="32"/>
      <c r="F7" s="32"/>
    </row>
    <row r="8" spans="2:6" ht="17.25" customHeight="1" x14ac:dyDescent="0.2">
      <c r="B8" s="124" t="s">
        <v>339</v>
      </c>
      <c r="C8" s="401" t="s">
        <v>343</v>
      </c>
      <c r="D8" s="401"/>
      <c r="E8" s="401"/>
      <c r="F8" s="401"/>
    </row>
    <row r="9" spans="2:6" ht="17.25" customHeight="1" x14ac:dyDescent="0.2">
      <c r="C9" s="401"/>
      <c r="D9" s="401"/>
      <c r="E9" s="401"/>
      <c r="F9" s="401"/>
    </row>
    <row r="10" spans="2:6" ht="15.75" customHeight="1" thickBot="1" x14ac:dyDescent="0.25">
      <c r="C10" s="402"/>
      <c r="D10" s="402"/>
      <c r="E10" s="402"/>
      <c r="F10" s="402"/>
    </row>
    <row r="11" spans="2:6" ht="15.75" customHeight="1" x14ac:dyDescent="0.2">
      <c r="C11" s="125"/>
      <c r="D11" s="125"/>
      <c r="E11" s="125"/>
      <c r="F11" s="125"/>
    </row>
    <row r="12" spans="2:6" ht="15.75" customHeight="1" thickBot="1" x14ac:dyDescent="0.25">
      <c r="C12" s="125"/>
      <c r="D12" s="125"/>
      <c r="E12" s="125"/>
      <c r="F12" s="125"/>
    </row>
    <row r="13" spans="2:6" ht="21.75" customHeight="1" x14ac:dyDescent="0.2">
      <c r="B13" s="383" t="s">
        <v>214</v>
      </c>
      <c r="C13" s="384"/>
      <c r="D13" s="384"/>
      <c r="E13" s="384"/>
      <c r="F13" s="385"/>
    </row>
    <row r="14" spans="2:6" s="1" customFormat="1" ht="17.25" customHeight="1" x14ac:dyDescent="0.2">
      <c r="B14" s="2" t="s">
        <v>215</v>
      </c>
      <c r="C14" s="3" t="s">
        <v>216</v>
      </c>
      <c r="D14" s="3" t="s">
        <v>217</v>
      </c>
      <c r="E14" s="3" t="s">
        <v>218</v>
      </c>
      <c r="F14" s="4" t="s">
        <v>219</v>
      </c>
    </row>
    <row r="15" spans="2:6" ht="15.75" customHeight="1" x14ac:dyDescent="0.2">
      <c r="B15" s="387" t="s">
        <v>284</v>
      </c>
      <c r="C15" s="389" t="s">
        <v>285</v>
      </c>
      <c r="D15" s="7" t="s">
        <v>286</v>
      </c>
      <c r="E15" s="8" t="s">
        <v>288</v>
      </c>
      <c r="F15" s="9" t="s">
        <v>288</v>
      </c>
    </row>
    <row r="16" spans="2:6" ht="15.75" customHeight="1" x14ac:dyDescent="0.2">
      <c r="B16" s="388"/>
      <c r="C16" s="390"/>
      <c r="D16" s="7" t="s">
        <v>287</v>
      </c>
      <c r="E16" s="8" t="s">
        <v>289</v>
      </c>
      <c r="F16" s="9" t="s">
        <v>289</v>
      </c>
    </row>
    <row r="17" spans="2:6" ht="23.25" customHeight="1" x14ac:dyDescent="0.2">
      <c r="B17" s="10" t="s">
        <v>220</v>
      </c>
      <c r="C17" s="11" t="s">
        <v>221</v>
      </c>
      <c r="D17" s="12" t="s">
        <v>222</v>
      </c>
      <c r="E17" s="13" t="s">
        <v>223</v>
      </c>
      <c r="F17" s="14" t="s">
        <v>185</v>
      </c>
    </row>
    <row r="18" spans="2:6" ht="15" customHeight="1" x14ac:dyDescent="0.2">
      <c r="B18" s="387" t="s">
        <v>224</v>
      </c>
      <c r="C18" s="389" t="s">
        <v>225</v>
      </c>
      <c r="D18" s="7" t="s">
        <v>226</v>
      </c>
      <c r="E18" s="8" t="s">
        <v>227</v>
      </c>
      <c r="F18" s="9" t="s">
        <v>290</v>
      </c>
    </row>
    <row r="19" spans="2:6" ht="15" customHeight="1" x14ac:dyDescent="0.2">
      <c r="B19" s="391"/>
      <c r="C19" s="392"/>
      <c r="D19" s="7" t="s">
        <v>291</v>
      </c>
      <c r="E19" s="8" t="s">
        <v>292</v>
      </c>
      <c r="F19" s="9" t="s">
        <v>293</v>
      </c>
    </row>
    <row r="20" spans="2:6" ht="15" customHeight="1" x14ac:dyDescent="0.2">
      <c r="B20" s="391"/>
      <c r="C20" s="392"/>
      <c r="D20" s="7" t="s">
        <v>294</v>
      </c>
      <c r="E20" s="8" t="s">
        <v>295</v>
      </c>
      <c r="F20" s="9" t="s">
        <v>296</v>
      </c>
    </row>
    <row r="21" spans="2:6" ht="15" customHeight="1" x14ac:dyDescent="0.2">
      <c r="B21" s="388"/>
      <c r="C21" s="390"/>
      <c r="D21" s="7" t="s">
        <v>297</v>
      </c>
      <c r="E21" s="8" t="s">
        <v>298</v>
      </c>
      <c r="F21" s="9" t="s">
        <v>299</v>
      </c>
    </row>
    <row r="22" spans="2:6" ht="23.25" customHeight="1" x14ac:dyDescent="0.2">
      <c r="B22" s="10" t="s">
        <v>228</v>
      </c>
      <c r="C22" s="11" t="s">
        <v>229</v>
      </c>
      <c r="D22" s="12" t="s">
        <v>230</v>
      </c>
      <c r="E22" s="13" t="s">
        <v>231</v>
      </c>
      <c r="F22" s="14" t="s">
        <v>232</v>
      </c>
    </row>
    <row r="23" spans="2:6" ht="23.25" customHeight="1" x14ac:dyDescent="0.2">
      <c r="B23" s="5" t="s">
        <v>233</v>
      </c>
      <c r="C23" s="6" t="s">
        <v>234</v>
      </c>
      <c r="D23" s="7" t="s">
        <v>235</v>
      </c>
      <c r="E23" s="8" t="s">
        <v>236</v>
      </c>
      <c r="F23" s="9" t="s">
        <v>237</v>
      </c>
    </row>
    <row r="24" spans="2:6" ht="23.25" customHeight="1" thickBot="1" x14ac:dyDescent="0.25">
      <c r="B24" s="27" t="s">
        <v>238</v>
      </c>
      <c r="C24" s="28" t="s">
        <v>239</v>
      </c>
      <c r="D24" s="29" t="s">
        <v>240</v>
      </c>
      <c r="E24" s="30" t="s">
        <v>241</v>
      </c>
      <c r="F24" s="31" t="s">
        <v>242</v>
      </c>
    </row>
    <row r="25" spans="2:6" ht="13.5" thickBot="1" x14ac:dyDescent="0.25">
      <c r="B25" s="20"/>
      <c r="C25" s="20"/>
      <c r="D25" s="20"/>
      <c r="E25" s="20"/>
      <c r="F25" s="20"/>
    </row>
    <row r="26" spans="2:6" ht="21.75" customHeight="1" x14ac:dyDescent="0.2">
      <c r="B26" s="383" t="s">
        <v>243</v>
      </c>
      <c r="C26" s="384"/>
      <c r="D26" s="384"/>
      <c r="E26" s="384"/>
      <c r="F26" s="385"/>
    </row>
    <row r="27" spans="2:6" s="1" customFormat="1" ht="17.25" customHeight="1" x14ac:dyDescent="0.2">
      <c r="B27" s="2" t="s">
        <v>215</v>
      </c>
      <c r="C27" s="3" t="s">
        <v>216</v>
      </c>
      <c r="D27" s="3" t="s">
        <v>217</v>
      </c>
      <c r="E27" s="3" t="s">
        <v>218</v>
      </c>
      <c r="F27" s="4" t="s">
        <v>219</v>
      </c>
    </row>
    <row r="28" spans="2:6" ht="15" customHeight="1" x14ac:dyDescent="0.2">
      <c r="B28" s="387" t="s">
        <v>244</v>
      </c>
      <c r="C28" s="389" t="s">
        <v>245</v>
      </c>
      <c r="D28" s="403" t="s">
        <v>246</v>
      </c>
      <c r="E28" s="8" t="s">
        <v>300</v>
      </c>
      <c r="F28" s="9" t="s">
        <v>301</v>
      </c>
    </row>
    <row r="29" spans="2:6" ht="15" customHeight="1" x14ac:dyDescent="0.2">
      <c r="B29" s="391"/>
      <c r="C29" s="392"/>
      <c r="D29" s="404"/>
      <c r="E29" s="8" t="s">
        <v>302</v>
      </c>
      <c r="F29" s="9" t="s">
        <v>303</v>
      </c>
    </row>
    <row r="30" spans="2:6" ht="15" customHeight="1" x14ac:dyDescent="0.2">
      <c r="B30" s="388"/>
      <c r="C30" s="390"/>
      <c r="D30" s="405"/>
      <c r="E30" s="8" t="s">
        <v>304</v>
      </c>
      <c r="F30" s="9" t="s">
        <v>305</v>
      </c>
    </row>
    <row r="31" spans="2:6" ht="15" customHeight="1" x14ac:dyDescent="0.2">
      <c r="B31" s="393" t="s">
        <v>247</v>
      </c>
      <c r="C31" s="398" t="s">
        <v>248</v>
      </c>
      <c r="D31" s="406" t="s">
        <v>249</v>
      </c>
      <c r="E31" s="13" t="s">
        <v>306</v>
      </c>
      <c r="F31" s="14" t="s">
        <v>307</v>
      </c>
    </row>
    <row r="32" spans="2:6" ht="15" customHeight="1" x14ac:dyDescent="0.2">
      <c r="B32" s="394"/>
      <c r="C32" s="399"/>
      <c r="D32" s="407"/>
      <c r="E32" s="25" t="s">
        <v>308</v>
      </c>
      <c r="F32" s="26" t="s">
        <v>309</v>
      </c>
    </row>
    <row r="33" spans="2:6" ht="15" customHeight="1" x14ac:dyDescent="0.2">
      <c r="B33" s="395"/>
      <c r="C33" s="400"/>
      <c r="D33" s="408"/>
      <c r="E33" s="25" t="s">
        <v>310</v>
      </c>
      <c r="F33" s="26" t="s">
        <v>311</v>
      </c>
    </row>
    <row r="34" spans="2:6" ht="15" customHeight="1" x14ac:dyDescent="0.2">
      <c r="B34" s="387" t="s">
        <v>250</v>
      </c>
      <c r="C34" s="389" t="s">
        <v>251</v>
      </c>
      <c r="D34" s="403" t="s">
        <v>252</v>
      </c>
      <c r="E34" s="8" t="s">
        <v>312</v>
      </c>
      <c r="F34" s="9" t="s">
        <v>313</v>
      </c>
    </row>
    <row r="35" spans="2:6" ht="15" customHeight="1" x14ac:dyDescent="0.2">
      <c r="B35" s="391"/>
      <c r="C35" s="392"/>
      <c r="D35" s="404"/>
      <c r="E35" s="8" t="s">
        <v>314</v>
      </c>
      <c r="F35" s="9" t="s">
        <v>315</v>
      </c>
    </row>
    <row r="36" spans="2:6" ht="15" customHeight="1" thickBot="1" x14ac:dyDescent="0.25">
      <c r="B36" s="396"/>
      <c r="C36" s="397"/>
      <c r="D36" s="409"/>
      <c r="E36" s="18" t="s">
        <v>316</v>
      </c>
      <c r="F36" s="19" t="s">
        <v>317</v>
      </c>
    </row>
    <row r="37" spans="2:6" ht="16.5" thickBot="1" x14ac:dyDescent="0.3">
      <c r="B37" s="21"/>
      <c r="C37" s="22"/>
      <c r="D37" s="22"/>
      <c r="E37" s="23"/>
      <c r="F37" s="23"/>
    </row>
    <row r="38" spans="2:6" ht="21.75" customHeight="1" x14ac:dyDescent="0.2">
      <c r="B38" s="383" t="s">
        <v>253</v>
      </c>
      <c r="C38" s="384"/>
      <c r="D38" s="384"/>
      <c r="E38" s="384"/>
      <c r="F38" s="385"/>
    </row>
    <row r="39" spans="2:6" s="1" customFormat="1" ht="17.25" customHeight="1" x14ac:dyDescent="0.2">
      <c r="B39" s="2" t="s">
        <v>215</v>
      </c>
      <c r="C39" s="3" t="s">
        <v>216</v>
      </c>
      <c r="D39" s="3" t="s">
        <v>217</v>
      </c>
      <c r="E39" s="3" t="s">
        <v>218</v>
      </c>
      <c r="F39" s="4" t="s">
        <v>219</v>
      </c>
    </row>
    <row r="40" spans="2:6" ht="42" customHeight="1" x14ac:dyDescent="0.2">
      <c r="B40" s="5" t="s">
        <v>254</v>
      </c>
      <c r="C40" s="6" t="s">
        <v>255</v>
      </c>
      <c r="D40" s="7" t="s">
        <v>256</v>
      </c>
      <c r="E40" s="8" t="s">
        <v>263</v>
      </c>
      <c r="F40" s="9" t="s">
        <v>266</v>
      </c>
    </row>
    <row r="41" spans="2:6" ht="42" customHeight="1" x14ac:dyDescent="0.2">
      <c r="B41" s="10" t="s">
        <v>257</v>
      </c>
      <c r="C41" s="11" t="s">
        <v>258</v>
      </c>
      <c r="D41" s="12" t="s">
        <v>259</v>
      </c>
      <c r="E41" s="13" t="s">
        <v>264</v>
      </c>
      <c r="F41" s="14" t="s">
        <v>267</v>
      </c>
    </row>
    <row r="42" spans="2:6" ht="65.25" customHeight="1" thickBot="1" x14ac:dyDescent="0.25">
      <c r="B42" s="15" t="s">
        <v>260</v>
      </c>
      <c r="C42" s="16" t="s">
        <v>261</v>
      </c>
      <c r="D42" s="17" t="s">
        <v>262</v>
      </c>
      <c r="E42" s="18" t="s">
        <v>265</v>
      </c>
      <c r="F42" s="19" t="s">
        <v>268</v>
      </c>
    </row>
  </sheetData>
  <mergeCells count="21">
    <mergeCell ref="D34:D36"/>
    <mergeCell ref="B1:F1"/>
    <mergeCell ref="C5:F6"/>
    <mergeCell ref="B13:F13"/>
    <mergeCell ref="B26:F26"/>
    <mergeCell ref="B38:F38"/>
    <mergeCell ref="B3:F3"/>
    <mergeCell ref="B2:F2"/>
    <mergeCell ref="B15:B16"/>
    <mergeCell ref="C15:C16"/>
    <mergeCell ref="B18:B21"/>
    <mergeCell ref="C18:C21"/>
    <mergeCell ref="B28:B30"/>
    <mergeCell ref="B31:B33"/>
    <mergeCell ref="B34:B36"/>
    <mergeCell ref="C34:C36"/>
    <mergeCell ref="C31:C33"/>
    <mergeCell ref="C8:F10"/>
    <mergeCell ref="C28:C30"/>
    <mergeCell ref="D28:D30"/>
    <mergeCell ref="D31:D33"/>
  </mergeCells>
  <pageMargins left="0.19685039370078741" right="0.19685039370078741" top="0.39370078740157483" bottom="0.39370078740157483" header="0" footer="0"/>
  <pageSetup scale="6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Plantilla Notas</vt:lpstr>
      <vt:lpstr>Formulario Notas</vt:lpstr>
      <vt:lpstr>'Plantilla Notas'!Área_de_impresión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Online2PDF.com</dc:creator>
  <cp:lastModifiedBy>Monica Leon</cp:lastModifiedBy>
  <cp:lastPrinted>2024-04-05T15:34:14Z</cp:lastPrinted>
  <dcterms:created xsi:type="dcterms:W3CDTF">2017-02-28T18:38:56Z</dcterms:created>
  <dcterms:modified xsi:type="dcterms:W3CDTF">2024-04-05T15:34:18Z</dcterms:modified>
</cp:coreProperties>
</file>